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ogdanmusk/Documents/YouTube/Какой майнер выбрать в конце 2019/"/>
    </mc:Choice>
  </mc:AlternateContent>
  <xr:revisionPtr revIDLastSave="0" documentId="8_{C6C9E1A6-833D-AA4A-89D8-A28B4B326438}" xr6:coauthVersionLast="45" xr6:coauthVersionMax="45" xr10:uidLastSave="{00000000-0000-0000-0000-000000000000}"/>
  <bookViews>
    <workbookView xWindow="0" yWindow="460" windowWidth="28800" windowHeight="15960" xr2:uid="{00000000-000D-0000-FFFF-FFFF00000000}"/>
  </bookViews>
  <sheets>
    <sheet name="HALFING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3" l="1"/>
  <c r="J40" i="13"/>
  <c r="K40" i="13" s="1"/>
  <c r="L40" i="13" s="1"/>
  <c r="J53" i="13"/>
  <c r="K53" i="13" s="1"/>
  <c r="L53" i="13" s="1"/>
  <c r="J35" i="13"/>
  <c r="K35" i="13" s="1"/>
  <c r="L35" i="13" s="1"/>
  <c r="J17" i="13"/>
  <c r="K17" i="13" s="1"/>
  <c r="L17" i="13" s="1"/>
  <c r="J49" i="13"/>
  <c r="K49" i="13" s="1"/>
  <c r="L49" i="13" s="1"/>
  <c r="J47" i="13"/>
  <c r="K47" i="13" s="1"/>
  <c r="L47" i="13" s="1"/>
  <c r="J37" i="13"/>
  <c r="K37" i="13" s="1"/>
  <c r="L37" i="13" s="1"/>
  <c r="J50" i="13"/>
  <c r="K50" i="13" s="1"/>
  <c r="L50" i="13" s="1"/>
  <c r="J38" i="13"/>
  <c r="K38" i="13" s="1"/>
  <c r="L38" i="13" s="1"/>
  <c r="J27" i="13"/>
  <c r="K27" i="13" s="1"/>
  <c r="L27" i="13" s="1"/>
  <c r="J28" i="13"/>
  <c r="K28" i="13" s="1"/>
  <c r="L28" i="13" s="1"/>
  <c r="J30" i="13"/>
  <c r="K30" i="13" s="1"/>
  <c r="L30" i="13" s="1"/>
  <c r="J19" i="13"/>
  <c r="K19" i="13" s="1"/>
  <c r="L19" i="13" s="1"/>
  <c r="J6" i="13"/>
  <c r="K6" i="13" s="1"/>
  <c r="L6" i="13" s="1"/>
  <c r="J29" i="13"/>
  <c r="K29" i="13" s="1"/>
  <c r="L29" i="13" s="1"/>
  <c r="J52" i="13"/>
  <c r="K52" i="13" s="1"/>
  <c r="L52" i="13" s="1"/>
  <c r="J7" i="13"/>
  <c r="K7" i="13" s="1"/>
  <c r="L7" i="13" s="1"/>
  <c r="J51" i="13"/>
  <c r="K51" i="13" s="1"/>
  <c r="L51" i="13" s="1"/>
  <c r="J9" i="13"/>
  <c r="K9" i="13" s="1"/>
  <c r="L9" i="13" s="1"/>
  <c r="J32" i="13"/>
  <c r="K32" i="13" s="1"/>
  <c r="L32" i="13" s="1"/>
  <c r="J8" i="13"/>
  <c r="K8" i="13" s="1"/>
  <c r="L8" i="13" s="1"/>
  <c r="J20" i="13"/>
  <c r="K20" i="13" s="1"/>
  <c r="L20" i="13" s="1"/>
  <c r="J15" i="13"/>
  <c r="K15" i="13" s="1"/>
  <c r="L15" i="13" s="1"/>
  <c r="J43" i="13"/>
  <c r="K43" i="13" s="1"/>
  <c r="L43" i="13" s="1"/>
  <c r="J16" i="13"/>
  <c r="K16" i="13" s="1"/>
  <c r="L16" i="13" s="1"/>
  <c r="J18" i="13"/>
  <c r="K18" i="13" s="1"/>
  <c r="L18" i="13" s="1"/>
  <c r="J10" i="13"/>
  <c r="K10" i="13" s="1"/>
  <c r="L10" i="13" s="1"/>
  <c r="J11" i="13"/>
  <c r="K11" i="13" s="1"/>
  <c r="L11" i="13" s="1"/>
  <c r="J46" i="13"/>
  <c r="K46" i="13" s="1"/>
  <c r="L46" i="13" s="1"/>
  <c r="J25" i="13"/>
  <c r="K25" i="13" s="1"/>
  <c r="L25" i="13" s="1"/>
  <c r="J12" i="13"/>
  <c r="K12" i="13" s="1"/>
  <c r="L12" i="13" s="1"/>
  <c r="J13" i="13"/>
  <c r="K13" i="13" s="1"/>
  <c r="L13" i="13" s="1"/>
  <c r="J34" i="13"/>
  <c r="K34" i="13" s="1"/>
  <c r="L34" i="13" s="1"/>
  <c r="J21" i="13"/>
  <c r="K21" i="13" s="1"/>
  <c r="L21" i="13" s="1"/>
  <c r="J23" i="13"/>
  <c r="K23" i="13" s="1"/>
  <c r="L23" i="13" s="1"/>
  <c r="J22" i="13"/>
  <c r="K22" i="13" s="1"/>
  <c r="L22" i="13" s="1"/>
  <c r="J39" i="13"/>
  <c r="K39" i="13" s="1"/>
  <c r="L39" i="13" s="1"/>
  <c r="J48" i="13"/>
  <c r="K48" i="13" s="1"/>
  <c r="L48" i="13" s="1"/>
  <c r="J24" i="13"/>
  <c r="K24" i="13" s="1"/>
  <c r="L24" i="13" s="1"/>
  <c r="J54" i="13"/>
  <c r="K54" i="13" s="1"/>
  <c r="L54" i="13" s="1"/>
  <c r="J41" i="13"/>
  <c r="K41" i="13" s="1"/>
  <c r="L41" i="13" s="1"/>
  <c r="J26" i="13"/>
  <c r="K26" i="13" s="1"/>
  <c r="L26" i="13" s="1"/>
  <c r="J31" i="13"/>
  <c r="K31" i="13" s="1"/>
  <c r="L31" i="13" s="1"/>
  <c r="J33" i="13"/>
  <c r="K33" i="13" s="1"/>
  <c r="L33" i="13" s="1"/>
  <c r="J36" i="13"/>
  <c r="K36" i="13" s="1"/>
  <c r="L36" i="13" s="1"/>
  <c r="J42" i="13"/>
  <c r="K42" i="13" s="1"/>
  <c r="L42" i="13" s="1"/>
  <c r="J44" i="13"/>
  <c r="K44" i="13" s="1"/>
  <c r="L44" i="13" s="1"/>
  <c r="J45" i="13"/>
  <c r="K45" i="13" s="1"/>
  <c r="L45" i="13" s="1"/>
  <c r="J14" i="13"/>
  <c r="K14" i="13" s="1"/>
  <c r="L14" i="13" s="1"/>
</calcChain>
</file>

<file path=xl/sharedStrings.xml><?xml version="1.0" encoding="utf-8"?>
<sst xmlns="http://schemas.openxmlformats.org/spreadsheetml/2006/main" count="157" uniqueCount="111">
  <si>
    <t>Доход</t>
  </si>
  <si>
    <t>Avalon A851 14,5 TH</t>
  </si>
  <si>
    <t>Цена</t>
  </si>
  <si>
    <t>Avalon 852 15 ТН</t>
  </si>
  <si>
    <t>Antminer S9j 14TH</t>
  </si>
  <si>
    <t>Antminer S9k 14ТН</t>
  </si>
  <si>
    <t xml:space="preserve">Ebit Е10.2 27ТН </t>
  </si>
  <si>
    <t>Наименование</t>
  </si>
  <si>
    <t>Блок</t>
  </si>
  <si>
    <t>Итого</t>
  </si>
  <si>
    <t>Эл-во</t>
  </si>
  <si>
    <t>Прибыль</t>
  </si>
  <si>
    <t>руб</t>
  </si>
  <si>
    <t>руб/день</t>
  </si>
  <si>
    <t>мес</t>
  </si>
  <si>
    <t>Dragomint (Alladin) T1 32TH</t>
  </si>
  <si>
    <t>Ebit Е10.3 24ТН</t>
  </si>
  <si>
    <t>Antminer S9 SE 16TH</t>
  </si>
  <si>
    <t>Whatsminer M20S 68TH</t>
  </si>
  <si>
    <t>Whatsminer M21S 52TH</t>
  </si>
  <si>
    <t>Antminer S9 SE 17TH</t>
  </si>
  <si>
    <t>Whatsminer M21S 56TH</t>
  </si>
  <si>
    <t>Antminer S17 53TH</t>
  </si>
  <si>
    <t>Whatsminer M21 27TH</t>
  </si>
  <si>
    <t>Innosilicon T2 Turbo 28TH</t>
  </si>
  <si>
    <t>Aixin A1</t>
  </si>
  <si>
    <t>Antminer S17 56TH</t>
  </si>
  <si>
    <t>Antminer S17 Pro 50TH</t>
  </si>
  <si>
    <t>20-30 октября</t>
  </si>
  <si>
    <t>Avalon A1047 37TH</t>
  </si>
  <si>
    <t>Avalon A910 18 TH</t>
  </si>
  <si>
    <t>🇷🇺МОСКВА</t>
  </si>
  <si>
    <t>Antminer S17 Pro 53TH</t>
  </si>
  <si>
    <t>Avalon A1066 50TH</t>
  </si>
  <si>
    <t>🇨🇳 КИТАЙ</t>
  </si>
  <si>
    <t>20-30 ноября</t>
  </si>
  <si>
    <t>Окупаемость</t>
  </si>
  <si>
    <t>асик/день</t>
  </si>
  <si>
    <t xml:space="preserve">Antminer T17 42TH </t>
  </si>
  <si>
    <t>Antminer S17 59TH</t>
  </si>
  <si>
    <t>Innosilicon T2 Turbo 27TH</t>
  </si>
  <si>
    <t>Innosilicon T2 Turbo 29TH</t>
  </si>
  <si>
    <t>Innosilicon T2 Turbo 30TH</t>
  </si>
  <si>
    <t>Innosilicon T2 Turbo 36 TH</t>
  </si>
  <si>
    <t>Innosilicon T2 Turbo 37 TH</t>
  </si>
  <si>
    <t xml:space="preserve">Antminer T17 38TH </t>
  </si>
  <si>
    <t>1-10 ноября</t>
  </si>
  <si>
    <t>Antminer T17E 53TH</t>
  </si>
  <si>
    <t>Antminer S17E 64TH</t>
  </si>
  <si>
    <t>Innosilicon T3H+ 57TH</t>
  </si>
  <si>
    <t>до 30 ноября</t>
  </si>
  <si>
    <t>до 31 декабря</t>
  </si>
  <si>
    <t>Antminer S9j 14ТН</t>
  </si>
  <si>
    <t>Antminer S9j 14,5ТН</t>
  </si>
  <si>
    <t>20-30 декабря</t>
  </si>
  <si>
    <t>Antminer S9k 14TH</t>
  </si>
  <si>
    <t>Whatsminer M21S 58TH</t>
  </si>
  <si>
    <t xml:space="preserve">Alladin L2 30 TH </t>
  </si>
  <si>
    <t>Innosilicon T3 50 TH</t>
  </si>
  <si>
    <t>Antminer T17+ 64 TH</t>
  </si>
  <si>
    <t>1-10 декабря</t>
  </si>
  <si>
    <t>10-20 декабря</t>
  </si>
  <si>
    <t>Antminer S17+ 73 TH</t>
  </si>
  <si>
    <t>1-20 ноября</t>
  </si>
  <si>
    <t>Avalon A1166 68TH</t>
  </si>
  <si>
    <t>январь 2020 г.</t>
  </si>
  <si>
    <t>Дата выпуска</t>
  </si>
  <si>
    <t>Потребление, 
Вт</t>
  </si>
  <si>
    <t>Энергоэфф-ть, 
Вт/TH</t>
  </si>
  <si>
    <t>Стоимость электричества, р/кВт</t>
  </si>
  <si>
    <t>Примечания</t>
  </si>
  <si>
    <t>Окупаемость указана не фактическая, а расчетная. Считается как отношение стоимости к прибыли</t>
  </si>
  <si>
    <t>Доходность за 1TH = 0,14$ в день</t>
  </si>
  <si>
    <t>Если значение окупаемости отрицательное, то Вы увидите значение "999"</t>
  </si>
  <si>
    <t>Можно менять</t>
  </si>
  <si>
    <t>Указаны оптовые цены на 21 октября. Для уточнения розничных и крупнооптовых (от 50шт) цен напишите нашим менеджерам.</t>
  </si>
  <si>
    <t>Контакты GetAsic</t>
  </si>
  <si>
    <t>Офисы:</t>
  </si>
  <si>
    <t>Москва</t>
  </si>
  <si>
    <t>Офис: Леснорядский пер., д. 18</t>
  </si>
  <si>
    <t>Телефон: +7(495) 175-84-89</t>
  </si>
  <si>
    <t>Почта: info@miningmoon.ru</t>
  </si>
  <si>
    <t>Китай</t>
  </si>
  <si>
    <t>Офис: 深圳市 福田区华强北街道 福强社区振华路49号 家乐大厦6层 B08</t>
  </si>
  <si>
    <t>Huaqiang North Street, Futian District, Shenzhen, China, 6 Fl., Jiale Building, 49 Zhenhua Rd, B08</t>
  </si>
  <si>
    <t>Телефон (WeChat): +86 (185) 6514-1080</t>
  </si>
  <si>
    <t>Менеджеры:</t>
  </si>
  <si>
    <t>Ярослав</t>
  </si>
  <si>
    <t>Telegram: @GetAsicSales</t>
  </si>
  <si>
    <t>Моб.: +7 (916) 390-57-85</t>
  </si>
  <si>
    <t>Почта: ya.retyunskiy@miningmoon.ru</t>
  </si>
  <si>
    <t>Геннадий</t>
  </si>
  <si>
    <t>Telegram: @GetAsic56</t>
  </si>
  <si>
    <t>Моб.: +7 996 924-69-17</t>
  </si>
  <si>
    <t>Почта: gennadiy@miningmoon.ru</t>
  </si>
  <si>
    <t>Анастасия</t>
  </si>
  <si>
    <t>Почта: anastasia@miningmoon.ru</t>
  </si>
  <si>
    <t>Богдан</t>
  </si>
  <si>
    <t>Почта: bogdan@miningmoon.ru</t>
  </si>
  <si>
    <t>Социальные сети:</t>
  </si>
  <si>
    <t>ВКонтакте: vk.com/getasic_antminer_s9_l3_d3</t>
  </si>
  <si>
    <t>Telegram: t.me/getasic</t>
  </si>
  <si>
    <t>Чат Майнеров GetAsic: t.me/getasic_talk</t>
  </si>
  <si>
    <t>Youtube канал: youtube.com</t>
  </si>
  <si>
    <t>Telegram Bot: @Manager_GetAsic_bot</t>
  </si>
  <si>
    <t>Во избежание случаев мошенничества!</t>
  </si>
  <si>
    <t>Если Вам пишут с других контактов, то обязательно проверьте их, отправив запрос на почту: info@miningmoon.ru</t>
  </si>
  <si>
    <t>Сайт: https://miningmoon.ru</t>
  </si>
  <si>
    <t>Сортировать по этому столбцу</t>
  </si>
  <si>
    <t>Таблица для подбора ASIC майнеров от GetAsic</t>
  </si>
  <si>
    <t>Antminer T17e 53TH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</si>
</sst>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theme="10"/>
      <name val="Calibri"/>
      <family val="2"/>
      <charset val="204"/>
    </font>
    <font>
      <sz val="12"/>
      <color rgb="FF000000"/>
      <name val="Calibri"/>
      <family val="2"/>
    </font>
    <font>
      <sz val="20"/>
      <color rgb="FF222222"/>
      <name val="Helvetica Neue"/>
      <family val="2"/>
    </font>
    <font>
      <sz val="11"/>
      <color rgb="FF000000"/>
      <name val="Inherit"/>
    </font>
    <font>
      <b/>
      <sz val="18"/>
      <color rgb="FF222222"/>
      <name val="Inherit"/>
    </font>
    <font>
      <b/>
      <sz val="11"/>
      <color rgb="FFF05A1A"/>
      <name val="Inherit"/>
    </font>
    <font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" fontId="0" fillId="0" borderId="1" xfId="0" applyNumberForma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/>
    <xf numFmtId="0" fontId="7" fillId="0" borderId="0" xfId="0" applyFont="1"/>
    <xf numFmtId="0" fontId="9" fillId="0" borderId="0" xfId="0" applyFont="1"/>
    <xf numFmtId="0" fontId="8" fillId="0" borderId="0" xfId="0" applyFont="1"/>
    <xf numFmtId="0" fontId="5" fillId="0" borderId="0" xfId="337"/>
    <xf numFmtId="0" fontId="10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47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39" builtinId="9" hidden="1"/>
    <cellStyle name="Открывавшаяся гиперссылка" xfId="340" builtinId="9" hidden="1"/>
    <cellStyle name="Открывавшаяся гиперссылка" xfId="341" builtinId="9" hidden="1"/>
    <cellStyle name="Открывавшаяся гиперссылка" xfId="342" builtinId="9" hidden="1"/>
    <cellStyle name="Открывавшаяся гиперссылка" xfId="343" builtinId="9" hidden="1"/>
    <cellStyle name="Открывавшаяся гиперссылка" xfId="344" builtinId="9" hidden="1"/>
    <cellStyle name="Открывавшаяся гиперссылка" xfId="345" builtinId="9" hidden="1"/>
    <cellStyle name="Открывавшаяся гиперссылка" xfId="346" builtinId="9" hidden="1"/>
    <cellStyle name="Открывавшаяся гиперссылка" xfId="347" builtinId="9" hidden="1"/>
    <cellStyle name="Открывавшаяся гиперссылка" xfId="348" builtinId="9" hidden="1"/>
    <cellStyle name="Открывавшаяся гиперссылка" xfId="349" builtinId="9" hidden="1"/>
    <cellStyle name="Открывавшаяся гиперссылка" xfId="350" builtinId="9" hidden="1"/>
    <cellStyle name="Открывавшаяся гиперссылка" xfId="351" builtinId="9" hidden="1"/>
    <cellStyle name="Открывавшаяся гиперссылка" xfId="352" builtinId="9" hidden="1"/>
    <cellStyle name="Открывавшаяся гиперссылка" xfId="353" builtinId="9" hidden="1"/>
    <cellStyle name="Открывавшаяся гиперссылка" xfId="354" builtinId="9" hidden="1"/>
    <cellStyle name="Открывавшаяся гиперссылка" xfId="355" builtinId="9" hidden="1"/>
    <cellStyle name="Открывавшаяся гиперссылка" xfId="356" builtinId="9" hidden="1"/>
    <cellStyle name="Открывавшаяся гиперссылка" xfId="357" builtinId="9" hidden="1"/>
    <cellStyle name="Открывавшаяся гиперссылка" xfId="358" builtinId="9" hidden="1"/>
    <cellStyle name="Открывавшаяся гиперссылка" xfId="359" builtinId="9" hidden="1"/>
    <cellStyle name="Открывавшаяся гиперссылка" xfId="360" builtinId="9" hidden="1"/>
    <cellStyle name="Открывавшаяся гиперссылка" xfId="361" builtinId="9" hidden="1"/>
    <cellStyle name="Открывавшаяся гиперссылка" xfId="362" builtinId="9" hidden="1"/>
    <cellStyle name="Открывавшаяся гиперссылка" xfId="363" builtinId="9" hidden="1"/>
    <cellStyle name="Открывавшаяся гиперссылка" xfId="364" builtinId="9" hidden="1"/>
    <cellStyle name="Открывавшаяся гиперссылка" xfId="365" builtinId="9" hidden="1"/>
    <cellStyle name="Открывавшаяся гиперссылка" xfId="366" builtinId="9" hidden="1"/>
    <cellStyle name="Открывавшаяся гиперссылка" xfId="367" builtinId="9" hidden="1"/>
    <cellStyle name="Открывавшаяся гиперссылка" xfId="368" builtinId="9" hidden="1"/>
    <cellStyle name="Открывавшаяся гиперссылка" xfId="369" builtinId="9" hidden="1"/>
    <cellStyle name="Открывавшаяся гиперссылка" xfId="370" builtinId="9" hidden="1"/>
    <cellStyle name="Открывавшаяся гиперссылка" xfId="371" builtinId="9" hidden="1"/>
    <cellStyle name="Открывавшаяся гиперссылка" xfId="372" builtinId="9" hidden="1"/>
    <cellStyle name="Открывавшаяся гиперссылка" xfId="373" builtinId="9" hidden="1"/>
    <cellStyle name="Открывавшаяся гиперссылка" xfId="374" builtinId="9" hidden="1"/>
    <cellStyle name="Открывавшаяся гиперссылка" xfId="375" builtinId="9" hidden="1"/>
    <cellStyle name="Открывавшаяся гиперссылка" xfId="376" builtinId="9" hidden="1"/>
    <cellStyle name="Открывавшаяся гиперссылка" xfId="377" builtinId="9" hidden="1"/>
    <cellStyle name="Открывавшаяся гиперссылка" xfId="378" builtinId="9" hidden="1"/>
    <cellStyle name="Открывавшаяся гиперссылка" xfId="379" builtinId="9" hidden="1"/>
    <cellStyle name="Открывавшаяся гиперссылка" xfId="380" builtinId="9" hidden="1"/>
    <cellStyle name="Открывавшаяся гиперссылка" xfId="381" builtinId="9" hidden="1"/>
    <cellStyle name="Открывавшаяся гиперссылка" xfId="382" builtinId="9" hidden="1"/>
    <cellStyle name="Открывавшаяся гиперссылка" xfId="383" builtinId="9" hidden="1"/>
    <cellStyle name="Открывавшаяся гиперссылка" xfId="384" builtinId="9" hidden="1"/>
    <cellStyle name="Открывавшаяся гиперссылка" xfId="385" builtinId="9" hidden="1"/>
    <cellStyle name="Открывавшаяся гиперссылка" xfId="386" builtinId="9" hidden="1"/>
    <cellStyle name="Открывавшаяся гиперссылка" xfId="387" builtinId="9" hidden="1"/>
    <cellStyle name="Открывавшаяся гиперссылка" xfId="388" builtinId="9" hidden="1"/>
    <cellStyle name="Открывавшаяся гиперссылка" xfId="389" builtinId="9" hidden="1"/>
    <cellStyle name="Открывавшаяся гиперссылка" xfId="390" builtinId="9" hidden="1"/>
    <cellStyle name="Открывавшаяся гиперссылка" xfId="391" builtinId="9" hidden="1"/>
    <cellStyle name="Открывавшаяся гиперссылка" xfId="392" builtinId="9" hidden="1"/>
    <cellStyle name="Открывавшаяся гиперссылка" xfId="393" builtinId="9" hidden="1"/>
    <cellStyle name="Открывавшаяся гиперссылка" xfId="394" builtinId="9" hidden="1"/>
    <cellStyle name="Открывавшаяся гиперссылка" xfId="395" builtinId="9" hidden="1"/>
    <cellStyle name="Открывавшаяся гиперссылка" xfId="396" builtinId="9" hidden="1"/>
    <cellStyle name="Открывавшаяся гиперссылка" xfId="397" builtinId="9" hidden="1"/>
    <cellStyle name="Открывавшаяся гиперссылка" xfId="398" builtinId="9" hidden="1"/>
    <cellStyle name="Открывавшаяся гиперссылка" xfId="399" builtinId="9" hidden="1"/>
    <cellStyle name="Открывавшаяся гиперссылка" xfId="400" builtinId="9" hidden="1"/>
    <cellStyle name="Открывавшаяся гиперссылка" xfId="401" builtinId="9" hidden="1"/>
    <cellStyle name="Открывавшаяся гиперссылка" xfId="402" builtinId="9" hidden="1"/>
    <cellStyle name="Открывавшаяся гиперссылка" xfId="403" builtinId="9" hidden="1"/>
    <cellStyle name="Открывавшаяся гиперссылка" xfId="404" builtinId="9" hidden="1"/>
    <cellStyle name="Открывавшаяся гиперссылка" xfId="405" builtinId="9" hidden="1"/>
    <cellStyle name="Открывавшаяся гиперссылка" xfId="406" builtinId="9" hidden="1"/>
    <cellStyle name="Открывавшаяся гиперссылка" xfId="407" builtinId="9" hidden="1"/>
    <cellStyle name="Открывавшаяся гиперссылка" xfId="408" builtinId="9" hidden="1"/>
    <cellStyle name="Открывавшаяся гиперссылка" xfId="409" builtinId="9" hidden="1"/>
    <cellStyle name="Открывавшаяся гиперссылка" xfId="410" builtinId="9" hidden="1"/>
    <cellStyle name="Открывавшаяся гиперссылка" xfId="411" builtinId="9" hidden="1"/>
    <cellStyle name="Открывавшаяся гиперссылка" xfId="412" builtinId="9" hidden="1"/>
    <cellStyle name="Открывавшаяся гиперссылка" xfId="413" builtinId="9" hidden="1"/>
    <cellStyle name="Открывавшаяся гиперссылка" xfId="414" builtinId="9" hidden="1"/>
    <cellStyle name="Открывавшаяся гиперссылка" xfId="415" builtinId="9" hidden="1"/>
    <cellStyle name="Открывавшаяся гиперссылка" xfId="416" builtinId="9" hidden="1"/>
    <cellStyle name="Открывавшаяся гиперссылка" xfId="417" builtinId="9" hidden="1"/>
    <cellStyle name="Открывавшаяся гиперссылка" xfId="418" builtinId="9" hidden="1"/>
    <cellStyle name="Открывавшаяся гиперссылка" xfId="419" builtinId="9" hidden="1"/>
    <cellStyle name="Открывавшаяся гиперссылка" xfId="420" builtinId="9" hidden="1"/>
    <cellStyle name="Открывавшаяся гиперссылка" xfId="421" builtinId="9" hidden="1"/>
    <cellStyle name="Открывавшаяся гиперссылка" xfId="422" builtinId="9" hidden="1"/>
    <cellStyle name="Открывавшаяся гиперссылка" xfId="423" builtinId="9" hidden="1"/>
    <cellStyle name="Открывавшаяся гиперссылка" xfId="424" builtinId="9" hidden="1"/>
    <cellStyle name="Открывавшаяся гиперссылка" xfId="425" builtinId="9" hidden="1"/>
    <cellStyle name="Открывавшаяся гиперссылка" xfId="426" builtinId="9" hidden="1"/>
    <cellStyle name="Открывавшаяся гиперссылка" xfId="427" builtinId="9" hidden="1"/>
    <cellStyle name="Открывавшаяся гиперссылка" xfId="428" builtinId="9" hidden="1"/>
    <cellStyle name="Открывавшаяся гиперссылка" xfId="429" builtinId="9" hidden="1"/>
    <cellStyle name="Открывавшаяся гиперссылка" xfId="430" builtinId="9" hidden="1"/>
    <cellStyle name="Открывавшаяся гиперссылка" xfId="431" builtinId="9" hidden="1"/>
    <cellStyle name="Открывавшаяся гиперссылка" xfId="432" builtinId="9" hidden="1"/>
    <cellStyle name="Открывавшаяся гиперссылка" xfId="433" builtinId="9" hidden="1"/>
    <cellStyle name="Открывавшаяся гиперссылка" xfId="434" builtinId="9" hidden="1"/>
    <cellStyle name="Открывавшаяся гиперссылка" xfId="435" builtinId="9" hidden="1"/>
    <cellStyle name="Открывавшаяся гиперссылка" xfId="436" builtinId="9" hidden="1"/>
    <cellStyle name="Открывавшаяся гиперссылка" xfId="437" builtinId="9" hidden="1"/>
    <cellStyle name="Открывавшаяся гиперссылка" xfId="438" builtinId="9" hidden="1"/>
    <cellStyle name="Открывавшаяся гиперссылка" xfId="439" builtinId="9" hidden="1"/>
    <cellStyle name="Открывавшаяся гиперссылка" xfId="440" builtinId="9" hidden="1"/>
    <cellStyle name="Открывавшаяся гиперссылка" xfId="441" builtinId="9" hidden="1"/>
    <cellStyle name="Открывавшаяся гиперссылка" xfId="442" builtinId="9" hidden="1"/>
    <cellStyle name="Открывавшаяся гиперссылка" xfId="443" builtinId="9" hidden="1"/>
    <cellStyle name="Открывавшаяся гиперссылка" xfId="444" builtinId="9" hidden="1"/>
    <cellStyle name="Открывавшаяся гиперссылка" xfId="445" builtinId="9" hidden="1"/>
    <cellStyle name="Открывавшаяся гиперссылка" xfId="446" builtinId="9" hidden="1"/>
    <cellStyle name="Открывавшаяся гиперссылка" xfId="447" builtinId="9" hidden="1"/>
    <cellStyle name="Открывавшаяся гиперссылка" xfId="448" builtinId="9" hidden="1"/>
    <cellStyle name="Открывавшаяся гиперссылка" xfId="449" builtinId="9" hidden="1"/>
    <cellStyle name="Открывавшаяся гиперссылка" xfId="450" builtinId="9" hidden="1"/>
    <cellStyle name="Открывавшаяся гиперссылка" xfId="451" builtinId="9" hidden="1"/>
    <cellStyle name="Открывавшаяся гиперссылка" xfId="452" builtinId="9" hidden="1"/>
    <cellStyle name="Открывавшаяся гиперссылка" xfId="453" builtinId="9" hidden="1"/>
    <cellStyle name="Открывавшаяся гиперссылка" xfId="454" builtinId="9" hidden="1"/>
    <cellStyle name="Открывавшаяся гиперссылка" xfId="455" builtinId="9" hidden="1"/>
    <cellStyle name="Открывавшаяся гиперссылка" xfId="456" builtinId="9" hidden="1"/>
    <cellStyle name="Открывавшаяся гиперссылка" xfId="457" builtinId="9" hidden="1"/>
    <cellStyle name="Открывавшаяся гиперссылка" xfId="458" builtinId="9" hidden="1"/>
    <cellStyle name="Открывавшаяся гиперссылка" xfId="459" builtinId="9" hidden="1"/>
    <cellStyle name="Открывавшаяся гиперссылка" xfId="460" builtinId="9" hidden="1"/>
    <cellStyle name="Открывавшаяся гиперссылка" xfId="461" builtinId="9" hidden="1"/>
    <cellStyle name="Открывавшаяся гиперссылка" xfId="462" builtinId="9" hidden="1"/>
    <cellStyle name="Открывавшаяся гиперссылка" xfId="463" builtinId="9" hidden="1"/>
    <cellStyle name="Открывавшаяся гиперссылка" xfId="464" builtinId="9" hidden="1"/>
    <cellStyle name="Открывавшаяся гиперссылка" xfId="465" builtinId="9" hidden="1"/>
    <cellStyle name="Открывавшаяся гиперссылка" xfId="466" builtinId="9" hidden="1"/>
    <cellStyle name="Открывавшаяся гиперссылка" xfId="467" builtinId="9" hidden="1"/>
    <cellStyle name="Открывавшаяся гиперссылка" xfId="468" builtinId="9" hidden="1"/>
    <cellStyle name="Открывавшаяся гиперссылка" xfId="469" builtinId="9" hidden="1"/>
  </cellStyles>
  <dxfs count="0"/>
  <tableStyles count="0" defaultTableStyle="TableStyleMedium9" defaultPivotStyle="PivotStyleMedium4"/>
  <colors>
    <mruColors>
      <color rgb="FFF4EFD3"/>
      <color rgb="FFFFF09D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l.:+79969246917/" TargetMode="External"/><Relationship Id="rId13" Type="http://schemas.openxmlformats.org/officeDocument/2006/relationships/hyperlink" Target="https://t.me/getasic" TargetMode="External"/><Relationship Id="rId3" Type="http://schemas.openxmlformats.org/officeDocument/2006/relationships/hyperlink" Target="tel:+8618565141080;" TargetMode="External"/><Relationship Id="rId7" Type="http://schemas.openxmlformats.org/officeDocument/2006/relationships/hyperlink" Target="https://t.me/getasic56" TargetMode="External"/><Relationship Id="rId12" Type="http://schemas.openxmlformats.org/officeDocument/2006/relationships/hyperlink" Target="https://vk.com/getasic_antminer_s9_l3_d3" TargetMode="External"/><Relationship Id="rId17" Type="http://schemas.openxmlformats.org/officeDocument/2006/relationships/hyperlink" Target="mailto:getasic@mail.ru" TargetMode="External"/><Relationship Id="rId2" Type="http://schemas.openxmlformats.org/officeDocument/2006/relationships/hyperlink" Target="mailto:info@miningmoon.ru" TargetMode="External"/><Relationship Id="rId16" Type="http://schemas.openxmlformats.org/officeDocument/2006/relationships/hyperlink" Target="https://t.me/Manager_GetAsic_bot" TargetMode="External"/><Relationship Id="rId1" Type="http://schemas.openxmlformats.org/officeDocument/2006/relationships/hyperlink" Target="tel:+74951758489;" TargetMode="External"/><Relationship Id="rId6" Type="http://schemas.openxmlformats.org/officeDocument/2006/relationships/hyperlink" Target="mailto:ya.retyunskiy@miningmoon.ru" TargetMode="External"/><Relationship Id="rId11" Type="http://schemas.openxmlformats.org/officeDocument/2006/relationships/hyperlink" Target="mailto:bogdan@miningmoon.ru" TargetMode="External"/><Relationship Id="rId5" Type="http://schemas.openxmlformats.org/officeDocument/2006/relationships/hyperlink" Target="http://tel.:+79163905785/" TargetMode="External"/><Relationship Id="rId15" Type="http://schemas.openxmlformats.org/officeDocument/2006/relationships/hyperlink" Target="https://www.youtube.com/channel/UCqo6SJzqIr1LErRdHMsn0lA?view_as=subscriber" TargetMode="External"/><Relationship Id="rId10" Type="http://schemas.openxmlformats.org/officeDocument/2006/relationships/hyperlink" Target="mailto:anastasia@miningmoon.ru" TargetMode="External"/><Relationship Id="rId4" Type="http://schemas.openxmlformats.org/officeDocument/2006/relationships/hyperlink" Target="https://t.me/getasicsales" TargetMode="External"/><Relationship Id="rId9" Type="http://schemas.openxmlformats.org/officeDocument/2006/relationships/hyperlink" Target="mailto:gennadiy@miningmoon.ru" TargetMode="External"/><Relationship Id="rId14" Type="http://schemas.openxmlformats.org/officeDocument/2006/relationships/hyperlink" Target="https://t.me/getasic_ta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0019-A8E1-034E-91B0-BD3643C941A1}">
  <sheetPr>
    <tabColor rgb="FFFF0000"/>
  </sheetPr>
  <dimension ref="B2:L97"/>
  <sheetViews>
    <sheetView showGridLines="0" tabSelected="1" topLeftCell="A41" workbookViewId="0">
      <selection activeCell="E18" sqref="E18"/>
    </sheetView>
  </sheetViews>
  <sheetFormatPr baseColWidth="10" defaultRowHeight="15"/>
  <cols>
    <col min="2" max="2" width="33.6640625" customWidth="1"/>
    <col min="3" max="3" width="15.33203125" style="13" bestFit="1" customWidth="1"/>
    <col min="12" max="12" width="14.1640625" bestFit="1" customWidth="1"/>
  </cols>
  <sheetData>
    <row r="2" spans="2:12" ht="31" customHeight="1">
      <c r="B2" s="22" t="s">
        <v>109</v>
      </c>
      <c r="L2" s="21" t="s">
        <v>108</v>
      </c>
    </row>
    <row r="3" spans="2:12" ht="15" customHeight="1">
      <c r="B3" s="22"/>
      <c r="L3" s="21"/>
    </row>
    <row r="4" spans="2:12" ht="19">
      <c r="B4" s="9" t="s">
        <v>7</v>
      </c>
      <c r="C4" s="9" t="s">
        <v>66</v>
      </c>
      <c r="D4" s="10" t="s">
        <v>67</v>
      </c>
      <c r="E4" s="10" t="s">
        <v>68</v>
      </c>
      <c r="F4" s="5" t="s">
        <v>2</v>
      </c>
      <c r="G4" s="5" t="s">
        <v>8</v>
      </c>
      <c r="H4" s="5" t="s">
        <v>9</v>
      </c>
      <c r="I4" s="5" t="s">
        <v>0</v>
      </c>
      <c r="J4" s="5" t="s">
        <v>10</v>
      </c>
      <c r="K4" s="5" t="s">
        <v>11</v>
      </c>
      <c r="L4" s="5" t="s">
        <v>36</v>
      </c>
    </row>
    <row r="5" spans="2:12" ht="19">
      <c r="B5" s="11"/>
      <c r="C5" s="11"/>
      <c r="D5" s="11"/>
      <c r="E5" s="11"/>
      <c r="F5" s="5" t="s">
        <v>12</v>
      </c>
      <c r="G5" s="5" t="s">
        <v>12</v>
      </c>
      <c r="H5" s="5" t="s">
        <v>12</v>
      </c>
      <c r="I5" s="5" t="s">
        <v>13</v>
      </c>
      <c r="J5" s="5" t="s">
        <v>13</v>
      </c>
      <c r="K5" s="5" t="s">
        <v>37</v>
      </c>
      <c r="L5" s="5" t="s">
        <v>14</v>
      </c>
    </row>
    <row r="6" spans="2:12" ht="19">
      <c r="B6" s="6" t="s">
        <v>110</v>
      </c>
      <c r="C6" s="8" t="s">
        <v>51</v>
      </c>
      <c r="D6" s="8">
        <v>2915</v>
      </c>
      <c r="E6" s="12">
        <f>2915/53</f>
        <v>55</v>
      </c>
      <c r="F6" s="7">
        <v>99050.55</v>
      </c>
      <c r="G6" s="7">
        <v>0</v>
      </c>
      <c r="H6" s="7">
        <v>99050.55</v>
      </c>
      <c r="I6" s="7">
        <v>502.33400000000006</v>
      </c>
      <c r="J6" s="7">
        <f>D6*$C$57*24/1000</f>
        <v>209.88</v>
      </c>
      <c r="K6" s="7">
        <f>I6-J6</f>
        <v>292.45400000000006</v>
      </c>
      <c r="L6" s="1">
        <f>IF(H6/K6/30&lt;0,999,H6/K6/30)</f>
        <v>11.289587422295471</v>
      </c>
    </row>
    <row r="7" spans="2:12" ht="19">
      <c r="B7" s="6" t="s">
        <v>59</v>
      </c>
      <c r="C7" s="8" t="s">
        <v>54</v>
      </c>
      <c r="D7" s="8">
        <v>3200</v>
      </c>
      <c r="E7" s="12">
        <v>50</v>
      </c>
      <c r="F7" s="7">
        <v>132549.95000000001</v>
      </c>
      <c r="G7" s="7">
        <v>0</v>
      </c>
      <c r="H7" s="7">
        <v>132549.95000000001</v>
      </c>
      <c r="I7" s="7">
        <v>606.5920000000001</v>
      </c>
      <c r="J7" s="7">
        <f>D7*$C$57*24/1000</f>
        <v>230.4</v>
      </c>
      <c r="K7" s="7">
        <f>I7-J7</f>
        <v>376.19200000000012</v>
      </c>
      <c r="L7" s="1">
        <f>IF(H7/K7/30&lt;0,999,H7/K7/30)</f>
        <v>11.744884704264486</v>
      </c>
    </row>
    <row r="8" spans="2:12" ht="19">
      <c r="B8" s="6" t="s">
        <v>29</v>
      </c>
      <c r="C8" s="8" t="s">
        <v>50</v>
      </c>
      <c r="D8" s="8">
        <v>1736</v>
      </c>
      <c r="E8" s="12">
        <v>46.918918918918919</v>
      </c>
      <c r="F8" s="7">
        <v>80515.55</v>
      </c>
      <c r="G8" s="7">
        <v>0</v>
      </c>
      <c r="H8" s="7">
        <v>80515.55</v>
      </c>
      <c r="I8" s="7">
        <v>350.68600000000004</v>
      </c>
      <c r="J8" s="7">
        <f>D8*$C$57*24/1000</f>
        <v>124.992</v>
      </c>
      <c r="K8" s="7">
        <f>I8-J8</f>
        <v>225.69400000000002</v>
      </c>
      <c r="L8" s="1">
        <f>IF(H8/K8/30&lt;0,999,H8/K8/30)</f>
        <v>11.891550801823117</v>
      </c>
    </row>
    <row r="9" spans="2:12" ht="19">
      <c r="B9" s="6" t="s">
        <v>59</v>
      </c>
      <c r="C9" s="8" t="s">
        <v>61</v>
      </c>
      <c r="D9" s="8">
        <v>3200</v>
      </c>
      <c r="E9" s="12">
        <v>50</v>
      </c>
      <c r="F9" s="7">
        <v>138750.54999999999</v>
      </c>
      <c r="G9" s="7">
        <v>0</v>
      </c>
      <c r="H9" s="7">
        <v>138750.54999999999</v>
      </c>
      <c r="I9" s="7">
        <v>606.5920000000001</v>
      </c>
      <c r="J9" s="7">
        <f>D9*$C$57*24/1000</f>
        <v>230.4</v>
      </c>
      <c r="K9" s="7">
        <f>I9-J9</f>
        <v>376.19200000000012</v>
      </c>
      <c r="L9" s="1">
        <f>IF(H9/K9/30&lt;0,999,H9/K9/30)</f>
        <v>12.294302731938297</v>
      </c>
    </row>
    <row r="10" spans="2:12" ht="19">
      <c r="B10" s="6" t="s">
        <v>64</v>
      </c>
      <c r="C10" s="8" t="s">
        <v>65</v>
      </c>
      <c r="D10" s="8">
        <v>3200</v>
      </c>
      <c r="E10" s="12">
        <v>47.058823529411768</v>
      </c>
      <c r="F10" s="7">
        <v>153425.65</v>
      </c>
      <c r="G10" s="7">
        <v>0</v>
      </c>
      <c r="H10" s="7">
        <v>153425.65</v>
      </c>
      <c r="I10" s="7">
        <v>644.50400000000013</v>
      </c>
      <c r="J10" s="7">
        <f>D10*$C$57*24/1000</f>
        <v>230.4</v>
      </c>
      <c r="K10" s="7">
        <f>I10-J10</f>
        <v>414.10400000000016</v>
      </c>
      <c r="L10" s="1">
        <f>IF(H10/K10/30&lt;0,999,H10/K10/30)</f>
        <v>12.350009498419071</v>
      </c>
    </row>
    <row r="11" spans="2:12" ht="19">
      <c r="B11" s="6" t="s">
        <v>29</v>
      </c>
      <c r="C11" s="8" t="s">
        <v>34</v>
      </c>
      <c r="D11" s="8">
        <v>1736</v>
      </c>
      <c r="E11" s="12">
        <v>46.918918918918919</v>
      </c>
      <c r="F11" s="7">
        <v>85891.55</v>
      </c>
      <c r="G11" s="7">
        <v>0</v>
      </c>
      <c r="H11" s="7">
        <v>85891.55</v>
      </c>
      <c r="I11" s="7">
        <v>350.68600000000004</v>
      </c>
      <c r="J11" s="7">
        <f>D11*$C$57*24/1000</f>
        <v>124.992</v>
      </c>
      <c r="K11" s="7">
        <f>I11-J11</f>
        <v>225.69400000000002</v>
      </c>
      <c r="L11" s="1">
        <f>IF(H11/K11/30&lt;0,999,H11/K11/30)</f>
        <v>12.685546211537154</v>
      </c>
    </row>
    <row r="12" spans="2:12" ht="19">
      <c r="B12" s="6" t="s">
        <v>59</v>
      </c>
      <c r="C12" s="8" t="s">
        <v>60</v>
      </c>
      <c r="D12" s="8">
        <v>3200</v>
      </c>
      <c r="E12" s="12">
        <v>50</v>
      </c>
      <c r="F12" s="7">
        <v>154253.54999999999</v>
      </c>
      <c r="G12" s="7">
        <v>0</v>
      </c>
      <c r="H12" s="7">
        <v>154253.54999999999</v>
      </c>
      <c r="I12" s="7">
        <v>606.5920000000001</v>
      </c>
      <c r="J12" s="7">
        <f>D12*$C$57*24/1000</f>
        <v>230.4</v>
      </c>
      <c r="K12" s="7">
        <f>I12-J12</f>
        <v>376.19200000000012</v>
      </c>
      <c r="L12" s="1">
        <f>IF(H12/K12/30&lt;0,999,H12/K12/30)</f>
        <v>13.667980711976858</v>
      </c>
    </row>
    <row r="13" spans="2:12" ht="19">
      <c r="B13" s="6" t="s">
        <v>18</v>
      </c>
      <c r="C13" s="8" t="s">
        <v>28</v>
      </c>
      <c r="D13" s="8">
        <v>3360</v>
      </c>
      <c r="E13" s="12">
        <v>49.411764705882355</v>
      </c>
      <c r="F13" s="7">
        <v>165145.65</v>
      </c>
      <c r="G13" s="7">
        <v>0</v>
      </c>
      <c r="H13" s="7">
        <v>165145.65</v>
      </c>
      <c r="I13" s="7">
        <v>644.50400000000013</v>
      </c>
      <c r="J13" s="7">
        <f>D13*$C$57*24/1000</f>
        <v>241.92</v>
      </c>
      <c r="K13" s="7">
        <f>I13-J13</f>
        <v>402.58400000000017</v>
      </c>
      <c r="L13" s="1">
        <f>IF(H13/K13/30&lt;0,999,H13/K13/30)</f>
        <v>13.673804721499108</v>
      </c>
    </row>
    <row r="14" spans="2:12" ht="19">
      <c r="B14" s="6" t="s">
        <v>25</v>
      </c>
      <c r="C14" s="8" t="s">
        <v>34</v>
      </c>
      <c r="D14" s="8">
        <v>2350</v>
      </c>
      <c r="E14" s="12">
        <v>94</v>
      </c>
      <c r="F14" s="7">
        <v>28862.45</v>
      </c>
      <c r="G14" s="7">
        <v>0</v>
      </c>
      <c r="H14" s="7">
        <v>28862.45</v>
      </c>
      <c r="I14" s="7">
        <v>236.95000000000005</v>
      </c>
      <c r="J14" s="7">
        <f>D14*$C$57*24/1000</f>
        <v>169.2</v>
      </c>
      <c r="K14" s="7">
        <f>I14-J14</f>
        <v>67.750000000000057</v>
      </c>
      <c r="L14" s="1">
        <f>IF(H14/K14/30&lt;0,999,H14/K14/30)</f>
        <v>14.200467404674036</v>
      </c>
    </row>
    <row r="15" spans="2:12" ht="19">
      <c r="B15" s="6" t="s">
        <v>56</v>
      </c>
      <c r="C15" s="8" t="s">
        <v>34</v>
      </c>
      <c r="D15" s="8">
        <v>3360</v>
      </c>
      <c r="E15" s="12">
        <v>57.931034482758619</v>
      </c>
      <c r="F15" s="7">
        <v>131199.65</v>
      </c>
      <c r="G15" s="7">
        <v>0</v>
      </c>
      <c r="H15" s="7">
        <v>131199.65</v>
      </c>
      <c r="I15" s="7">
        <v>549.72400000000005</v>
      </c>
      <c r="J15" s="7">
        <f>D15*$C$57*24/1000</f>
        <v>241.92</v>
      </c>
      <c r="K15" s="7">
        <f>I15-J15</f>
        <v>307.80400000000009</v>
      </c>
      <c r="L15" s="1">
        <f>IF(H15/K15/30&lt;0,999,H15/K15/30)</f>
        <v>14.208137862622529</v>
      </c>
    </row>
    <row r="16" spans="2:12" ht="19">
      <c r="B16" s="6" t="s">
        <v>49</v>
      </c>
      <c r="C16" s="8" t="s">
        <v>34</v>
      </c>
      <c r="D16" s="8">
        <v>3350</v>
      </c>
      <c r="E16" s="12">
        <v>59</v>
      </c>
      <c r="F16" s="7">
        <v>128495.75</v>
      </c>
      <c r="G16" s="7">
        <v>0</v>
      </c>
      <c r="H16" s="7">
        <v>128495.75</v>
      </c>
      <c r="I16" s="7">
        <v>540.24600000000009</v>
      </c>
      <c r="J16" s="7">
        <f>D16*$C$57*24/1000</f>
        <v>241.2</v>
      </c>
      <c r="K16" s="7">
        <f>I16-J16</f>
        <v>299.04600000000011</v>
      </c>
      <c r="L16" s="1">
        <f>IF(H16/K16/30&lt;0,999,H16/K16/30)</f>
        <v>14.322852225633063</v>
      </c>
    </row>
    <row r="17" spans="2:12" ht="19">
      <c r="B17" s="6" t="s">
        <v>5</v>
      </c>
      <c r="C17" s="8" t="s">
        <v>34</v>
      </c>
      <c r="D17" s="8">
        <v>1150</v>
      </c>
      <c r="E17" s="12">
        <v>59</v>
      </c>
      <c r="F17" s="7">
        <v>18407.349999999999</v>
      </c>
      <c r="G17" s="7">
        <v>3500</v>
      </c>
      <c r="H17" s="7">
        <v>21907.35</v>
      </c>
      <c r="I17" s="7">
        <v>132.69200000000001</v>
      </c>
      <c r="J17" s="7">
        <f>D17*$C$57*24/1000</f>
        <v>82.8</v>
      </c>
      <c r="K17" s="7">
        <f>I17-J17</f>
        <v>49.89200000000001</v>
      </c>
      <c r="L17" s="1">
        <f>IF(H17/K17/30&lt;0,999,H17/K17/30)</f>
        <v>14.636514872123785</v>
      </c>
    </row>
    <row r="18" spans="2:12" ht="19">
      <c r="B18" s="6" t="s">
        <v>21</v>
      </c>
      <c r="C18" s="8" t="s">
        <v>34</v>
      </c>
      <c r="D18" s="8">
        <v>3360</v>
      </c>
      <c r="E18" s="12">
        <v>60</v>
      </c>
      <c r="F18" s="7">
        <v>127323.65</v>
      </c>
      <c r="G18" s="7">
        <v>0</v>
      </c>
      <c r="H18" s="7">
        <v>127323.65</v>
      </c>
      <c r="I18" s="7">
        <v>530.76800000000003</v>
      </c>
      <c r="J18" s="7">
        <f>D18*$C$57*24/1000</f>
        <v>241.92</v>
      </c>
      <c r="K18" s="7">
        <f>I18-J18</f>
        <v>288.84800000000007</v>
      </c>
      <c r="L18" s="1">
        <f>IF(H18/K18/30&lt;0,999,H18/K18/30)</f>
        <v>14.693270047452867</v>
      </c>
    </row>
    <row r="19" spans="2:12" ht="19">
      <c r="B19" s="6" t="s">
        <v>42</v>
      </c>
      <c r="C19" s="8" t="s">
        <v>34</v>
      </c>
      <c r="D19" s="8">
        <v>2250</v>
      </c>
      <c r="E19" s="12">
        <v>75</v>
      </c>
      <c r="F19" s="7">
        <v>55759.55</v>
      </c>
      <c r="G19" s="7">
        <v>0</v>
      </c>
      <c r="H19" s="7">
        <v>55759.55</v>
      </c>
      <c r="I19" s="7">
        <v>284.34000000000003</v>
      </c>
      <c r="J19" s="7">
        <f>D19*$C$57*24/1000</f>
        <v>162</v>
      </c>
      <c r="K19" s="7">
        <f>I19-J19</f>
        <v>122.34000000000003</v>
      </c>
      <c r="L19" s="1">
        <f>IF(H19/K19/30&lt;0,999,H19/K19/30)</f>
        <v>15.192509944962124</v>
      </c>
    </row>
    <row r="20" spans="2:12" ht="19">
      <c r="B20" s="6" t="s">
        <v>19</v>
      </c>
      <c r="C20" s="8" t="s">
        <v>34</v>
      </c>
      <c r="D20" s="8">
        <v>3360</v>
      </c>
      <c r="E20" s="12">
        <v>64.615384615384613</v>
      </c>
      <c r="F20" s="7">
        <v>114726.65</v>
      </c>
      <c r="G20" s="7">
        <v>0</v>
      </c>
      <c r="H20" s="7">
        <v>114726.65</v>
      </c>
      <c r="I20" s="7">
        <v>492.85600000000011</v>
      </c>
      <c r="J20" s="7">
        <f>D20*$C$57*24/1000</f>
        <v>241.92</v>
      </c>
      <c r="K20" s="7">
        <f>I20-J20</f>
        <v>250.93600000000012</v>
      </c>
      <c r="L20" s="1">
        <f>IF(H20/K20/30&lt;0,999,H20/K20/30)</f>
        <v>15.239828747834766</v>
      </c>
    </row>
    <row r="21" spans="2:12" ht="19">
      <c r="B21" s="6" t="s">
        <v>45</v>
      </c>
      <c r="C21" s="8" t="s">
        <v>46</v>
      </c>
      <c r="D21" s="8">
        <v>2090</v>
      </c>
      <c r="E21" s="12">
        <v>55</v>
      </c>
      <c r="F21" s="7">
        <v>96050.55</v>
      </c>
      <c r="G21" s="7">
        <v>0</v>
      </c>
      <c r="H21" s="7">
        <v>96050.55</v>
      </c>
      <c r="I21" s="7">
        <v>360.16400000000004</v>
      </c>
      <c r="J21" s="7">
        <f>D21*$C$57*24/1000</f>
        <v>150.47999999999999</v>
      </c>
      <c r="K21" s="7">
        <f>I21-J21</f>
        <v>209.68400000000005</v>
      </c>
      <c r="L21" s="1">
        <f>IF(H21/K21/30&lt;0,999,H21/K21/30)</f>
        <v>15.269095400698189</v>
      </c>
    </row>
    <row r="22" spans="2:12" ht="19">
      <c r="B22" s="6" t="s">
        <v>38</v>
      </c>
      <c r="C22" s="8" t="s">
        <v>34</v>
      </c>
      <c r="D22" s="8">
        <v>2200</v>
      </c>
      <c r="E22" s="12">
        <v>52.38095238095238</v>
      </c>
      <c r="F22" s="7">
        <v>111616.55</v>
      </c>
      <c r="G22" s="7">
        <v>0</v>
      </c>
      <c r="H22" s="7">
        <v>111616.55</v>
      </c>
      <c r="I22" s="7">
        <v>398.07600000000008</v>
      </c>
      <c r="J22" s="7">
        <f>D22*$C$57*24/1000</f>
        <v>158.4</v>
      </c>
      <c r="K22" s="7">
        <f>I22-J22</f>
        <v>239.67600000000007</v>
      </c>
      <c r="L22" s="1">
        <f>IF(H22/K22/30&lt;0,999,H22/K22/30)</f>
        <v>15.523255005368354</v>
      </c>
    </row>
    <row r="23" spans="2:12" ht="19">
      <c r="B23" s="6" t="s">
        <v>47</v>
      </c>
      <c r="C23" s="8" t="s">
        <v>35</v>
      </c>
      <c r="D23" s="8">
        <v>2915</v>
      </c>
      <c r="E23" s="12">
        <v>54.339622641509436</v>
      </c>
      <c r="F23" s="7">
        <v>136810.54999999999</v>
      </c>
      <c r="G23" s="7">
        <v>0</v>
      </c>
      <c r="H23" s="7">
        <v>136810.54999999999</v>
      </c>
      <c r="I23" s="7">
        <v>502.33400000000006</v>
      </c>
      <c r="J23" s="7">
        <f>D23*$C$57*24/1000</f>
        <v>209.88</v>
      </c>
      <c r="K23" s="7">
        <f>I23-J23</f>
        <v>292.45400000000006</v>
      </c>
      <c r="L23" s="1">
        <f>IF(H23/K23/30&lt;0,999,H23/K23/30)</f>
        <v>15.593398164041748</v>
      </c>
    </row>
    <row r="24" spans="2:12" ht="19">
      <c r="B24" s="6" t="s">
        <v>18</v>
      </c>
      <c r="C24" s="8" t="s">
        <v>34</v>
      </c>
      <c r="D24" s="8">
        <v>3360</v>
      </c>
      <c r="E24" s="12">
        <v>49.411764705882355</v>
      </c>
      <c r="F24" s="7">
        <v>188401.65</v>
      </c>
      <c r="G24" s="7">
        <v>0</v>
      </c>
      <c r="H24" s="7">
        <v>188401.65</v>
      </c>
      <c r="I24" s="7">
        <v>644.50400000000013</v>
      </c>
      <c r="J24" s="7">
        <f>D24*$C$57*24/1000</f>
        <v>241.92</v>
      </c>
      <c r="K24" s="7">
        <f>I24-J24</f>
        <v>402.58400000000017</v>
      </c>
      <c r="L24" s="1">
        <f>IF(H24/K24/30&lt;0,999,H24/K24/30)</f>
        <v>15.599365598235391</v>
      </c>
    </row>
    <row r="25" spans="2:12" ht="19">
      <c r="B25" s="6" t="s">
        <v>33</v>
      </c>
      <c r="C25" s="8" t="s">
        <v>28</v>
      </c>
      <c r="D25" s="8">
        <v>3250</v>
      </c>
      <c r="E25" s="12">
        <v>65</v>
      </c>
      <c r="F25" s="7">
        <v>115430.55</v>
      </c>
      <c r="G25" s="7">
        <v>0</v>
      </c>
      <c r="H25" s="7">
        <v>115430.55</v>
      </c>
      <c r="I25" s="7">
        <v>473.90000000000009</v>
      </c>
      <c r="J25" s="7">
        <f>D25*$C$57*24/1000</f>
        <v>234</v>
      </c>
      <c r="K25" s="7">
        <f>I25-J25</f>
        <v>239.90000000000009</v>
      </c>
      <c r="L25" s="1">
        <f>IF(H25/K25/30&lt;0,999,H25/K25/30)</f>
        <v>16.03870362651104</v>
      </c>
    </row>
    <row r="26" spans="2:12" ht="19">
      <c r="B26" s="6" t="s">
        <v>62</v>
      </c>
      <c r="C26" s="8" t="s">
        <v>60</v>
      </c>
      <c r="D26" s="8">
        <v>2920</v>
      </c>
      <c r="E26" s="12">
        <v>40</v>
      </c>
      <c r="F26" s="7">
        <v>234032.25</v>
      </c>
      <c r="G26" s="7">
        <v>0</v>
      </c>
      <c r="H26" s="7">
        <v>234032.25</v>
      </c>
      <c r="I26" s="7">
        <v>691.89400000000012</v>
      </c>
      <c r="J26" s="7">
        <f>D26*$C$57*24/1000</f>
        <v>210.24</v>
      </c>
      <c r="K26" s="7">
        <f>I26-J26</f>
        <v>481.65400000000011</v>
      </c>
      <c r="L26" s="1">
        <f>IF(H26/K26/30&lt;0,999,H26/K26/30)</f>
        <v>16.196429387070381</v>
      </c>
    </row>
    <row r="27" spans="2:12" ht="19">
      <c r="B27" s="6" t="s">
        <v>55</v>
      </c>
      <c r="C27" s="8" t="s">
        <v>31</v>
      </c>
      <c r="D27" s="8">
        <v>1150</v>
      </c>
      <c r="E27" s="12">
        <v>82.142857142857139</v>
      </c>
      <c r="F27" s="7">
        <v>20798.849999999999</v>
      </c>
      <c r="G27" s="7">
        <v>3500</v>
      </c>
      <c r="H27" s="7">
        <v>24298.85</v>
      </c>
      <c r="I27" s="7">
        <v>132.69200000000001</v>
      </c>
      <c r="J27" s="7">
        <f>D27*$C$57*24/1000</f>
        <v>82.8</v>
      </c>
      <c r="K27" s="7">
        <f>I27-J27</f>
        <v>49.89200000000001</v>
      </c>
      <c r="L27" s="1">
        <f>IF(H27/K27/30&lt;0,999,H27/K27/30)</f>
        <v>16.234299420080703</v>
      </c>
    </row>
    <row r="28" spans="2:12" ht="19">
      <c r="B28" s="6" t="s">
        <v>24</v>
      </c>
      <c r="C28" s="8" t="s">
        <v>34</v>
      </c>
      <c r="D28" s="8">
        <v>2250</v>
      </c>
      <c r="E28" s="12">
        <v>80.357142857142861</v>
      </c>
      <c r="F28" s="7">
        <v>50414.55</v>
      </c>
      <c r="G28" s="7">
        <v>0</v>
      </c>
      <c r="H28" s="7">
        <v>50414.55</v>
      </c>
      <c r="I28" s="7">
        <v>265.38400000000001</v>
      </c>
      <c r="J28" s="7">
        <f>D28*$C$57*24/1000</f>
        <v>162</v>
      </c>
      <c r="K28" s="7">
        <f>I28-J28</f>
        <v>103.38400000000001</v>
      </c>
      <c r="L28" s="1">
        <f>IF(H28/K28/30&lt;0,999,H28/K28/30)</f>
        <v>16.254787974928419</v>
      </c>
    </row>
    <row r="29" spans="2:12" ht="19">
      <c r="B29" s="6" t="s">
        <v>41</v>
      </c>
      <c r="C29" s="8" t="s">
        <v>34</v>
      </c>
      <c r="D29" s="8">
        <v>2250</v>
      </c>
      <c r="E29" s="12">
        <v>77.58620689655173</v>
      </c>
      <c r="F29" s="7">
        <v>55759.55</v>
      </c>
      <c r="G29" s="7">
        <v>0</v>
      </c>
      <c r="H29" s="7">
        <v>55759.55</v>
      </c>
      <c r="I29" s="7">
        <v>274.86200000000002</v>
      </c>
      <c r="J29" s="7">
        <f>D29*$C$57*24/1000</f>
        <v>162</v>
      </c>
      <c r="K29" s="7">
        <f>I29-J29</f>
        <v>112.86200000000002</v>
      </c>
      <c r="L29" s="1">
        <f>IF(H29/K29/30&lt;0,999,H29/K29/30)</f>
        <v>16.468356636127893</v>
      </c>
    </row>
    <row r="30" spans="2:12" ht="19">
      <c r="B30" s="6" t="s">
        <v>57</v>
      </c>
      <c r="C30" s="8" t="s">
        <v>34</v>
      </c>
      <c r="D30" s="8">
        <v>2450</v>
      </c>
      <c r="E30" s="12">
        <v>81.666666666666671</v>
      </c>
      <c r="F30" s="7">
        <v>53791.55</v>
      </c>
      <c r="G30" s="7">
        <v>0</v>
      </c>
      <c r="H30" s="7">
        <v>53791.55</v>
      </c>
      <c r="I30" s="7">
        <v>284.34000000000003</v>
      </c>
      <c r="J30" s="7">
        <f>D30*$C$57*24/1000</f>
        <v>176.4</v>
      </c>
      <c r="K30" s="7">
        <f>I30-J30</f>
        <v>107.94000000000003</v>
      </c>
      <c r="L30" s="1">
        <f>IF(H30/K30/30&lt;0,999,H30/K30/30)</f>
        <v>16.611558890741765</v>
      </c>
    </row>
    <row r="31" spans="2:12" ht="19">
      <c r="B31" s="6" t="s">
        <v>26</v>
      </c>
      <c r="C31" s="8" t="s">
        <v>34</v>
      </c>
      <c r="D31" s="8">
        <v>2280</v>
      </c>
      <c r="E31" s="12">
        <v>40.714285714285715</v>
      </c>
      <c r="F31" s="7">
        <v>184322.55</v>
      </c>
      <c r="G31" s="7">
        <v>0</v>
      </c>
      <c r="H31" s="7">
        <v>184322.55</v>
      </c>
      <c r="I31" s="7">
        <v>530.76800000000003</v>
      </c>
      <c r="J31" s="7">
        <f>D31*$C$57*24/1000</f>
        <v>164.16</v>
      </c>
      <c r="K31" s="7">
        <f>I31-J31</f>
        <v>366.60800000000006</v>
      </c>
      <c r="L31" s="1">
        <f>IF(H31/K31/30&lt;0,999,H31/K31/30)</f>
        <v>16.759276938855667</v>
      </c>
    </row>
    <row r="32" spans="2:12" ht="19">
      <c r="B32" s="6" t="s">
        <v>20</v>
      </c>
      <c r="C32" s="8" t="s">
        <v>34</v>
      </c>
      <c r="D32" s="8">
        <v>1280</v>
      </c>
      <c r="E32" s="12">
        <v>75.294117647058826</v>
      </c>
      <c r="F32" s="7">
        <v>33457.85</v>
      </c>
      <c r="G32" s="7">
        <v>3500</v>
      </c>
      <c r="H32" s="7">
        <v>36957.85</v>
      </c>
      <c r="I32" s="7">
        <v>161.12600000000003</v>
      </c>
      <c r="J32" s="7">
        <f>D32*$C$57*24/1000</f>
        <v>92.16</v>
      </c>
      <c r="K32" s="7">
        <f>I32-J32</f>
        <v>68.966000000000037</v>
      </c>
      <c r="L32" s="1">
        <f>IF(H32/K32/30&lt;0,999,H32/K32/30)</f>
        <v>17.86283579348277</v>
      </c>
    </row>
    <row r="33" spans="2:12" ht="19">
      <c r="B33" s="6" t="s">
        <v>22</v>
      </c>
      <c r="C33" s="8" t="s">
        <v>34</v>
      </c>
      <c r="D33" s="8">
        <v>2385</v>
      </c>
      <c r="E33" s="12">
        <v>45</v>
      </c>
      <c r="F33" s="7">
        <v>177539.55</v>
      </c>
      <c r="G33" s="7">
        <v>0</v>
      </c>
      <c r="H33" s="7">
        <v>177539.55</v>
      </c>
      <c r="I33" s="7">
        <v>502.33400000000006</v>
      </c>
      <c r="J33" s="7">
        <f>D33*$C$57*24/1000</f>
        <v>171.72</v>
      </c>
      <c r="K33" s="7">
        <f>I33-J33</f>
        <v>330.61400000000003</v>
      </c>
      <c r="L33" s="1">
        <f>IF(H33/K33/30&lt;0,999,H33/K33/30)</f>
        <v>17.899983061818311</v>
      </c>
    </row>
    <row r="34" spans="2:12" ht="19">
      <c r="B34" s="6" t="s">
        <v>23</v>
      </c>
      <c r="C34" s="8" t="s">
        <v>34</v>
      </c>
      <c r="D34" s="8">
        <v>1850</v>
      </c>
      <c r="E34" s="12">
        <v>68.518518518518519</v>
      </c>
      <c r="F34" s="7">
        <v>66480.55</v>
      </c>
      <c r="G34" s="7">
        <v>0</v>
      </c>
      <c r="H34" s="7">
        <v>66480.55</v>
      </c>
      <c r="I34" s="7">
        <v>255.90600000000003</v>
      </c>
      <c r="J34" s="7">
        <f>D34*$C$57*24/1000</f>
        <v>133.19999999999999</v>
      </c>
      <c r="K34" s="7">
        <f>I34-J34</f>
        <v>122.70600000000005</v>
      </c>
      <c r="L34" s="1">
        <f>IF(H34/K34/30&lt;0,999,H34/K34/30)</f>
        <v>18.059576005519961</v>
      </c>
    </row>
    <row r="35" spans="2:12" ht="19">
      <c r="B35" s="6" t="s">
        <v>25</v>
      </c>
      <c r="C35" s="8" t="s">
        <v>31</v>
      </c>
      <c r="D35" s="8">
        <v>2350</v>
      </c>
      <c r="E35" s="12">
        <v>94</v>
      </c>
      <c r="F35" s="7">
        <v>38021.449999999997</v>
      </c>
      <c r="G35" s="7">
        <v>0</v>
      </c>
      <c r="H35" s="7">
        <v>38021.449999999997</v>
      </c>
      <c r="I35" s="7">
        <v>236.95000000000005</v>
      </c>
      <c r="J35" s="7">
        <f>D35*$C$57*24/1000</f>
        <v>169.2</v>
      </c>
      <c r="K35" s="7">
        <f>I35-J35</f>
        <v>67.750000000000057</v>
      </c>
      <c r="L35" s="1">
        <f>IF(H35/K35/30&lt;0,999,H35/K35/30)</f>
        <v>18.706740467404657</v>
      </c>
    </row>
    <row r="36" spans="2:12" ht="19">
      <c r="B36" s="6" t="s">
        <v>48</v>
      </c>
      <c r="C36" s="8" t="s">
        <v>63</v>
      </c>
      <c r="D36" s="8">
        <v>2880</v>
      </c>
      <c r="E36" s="12">
        <v>45</v>
      </c>
      <c r="F36" s="7">
        <v>225020.55</v>
      </c>
      <c r="G36" s="7">
        <v>0</v>
      </c>
      <c r="H36" s="7">
        <v>225020.55</v>
      </c>
      <c r="I36" s="7">
        <v>606.5920000000001</v>
      </c>
      <c r="J36" s="7">
        <f>D36*$C$57*24/1000</f>
        <v>207.36</v>
      </c>
      <c r="K36" s="7">
        <f>I36-J36</f>
        <v>399.23200000000008</v>
      </c>
      <c r="L36" s="1">
        <f>IF(H36/K36/30&lt;0,999,H36/K36/30)</f>
        <v>18.787785047290793</v>
      </c>
    </row>
    <row r="37" spans="2:12" ht="19">
      <c r="B37" s="6" t="s">
        <v>44</v>
      </c>
      <c r="C37" s="8" t="s">
        <v>34</v>
      </c>
      <c r="D37" s="8">
        <v>3300</v>
      </c>
      <c r="E37" s="12">
        <v>89.189189189189193</v>
      </c>
      <c r="F37" s="7">
        <v>64980.55</v>
      </c>
      <c r="G37" s="7">
        <v>0</v>
      </c>
      <c r="H37" s="7">
        <v>64980.55</v>
      </c>
      <c r="I37" s="7">
        <v>350.68600000000004</v>
      </c>
      <c r="J37" s="7">
        <f>D37*$C$57*24/1000</f>
        <v>237.6</v>
      </c>
      <c r="K37" s="7">
        <f>I37-J37</f>
        <v>113.08600000000004</v>
      </c>
      <c r="L37" s="1">
        <f>IF(H37/K37/30&lt;0,999,H37/K37/30)</f>
        <v>19.153726662304202</v>
      </c>
    </row>
    <row r="38" spans="2:12" ht="19">
      <c r="B38" s="6" t="s">
        <v>43</v>
      </c>
      <c r="C38" s="8" t="s">
        <v>34</v>
      </c>
      <c r="D38" s="8">
        <v>3200</v>
      </c>
      <c r="E38" s="12">
        <v>88.888888888888886</v>
      </c>
      <c r="F38" s="7">
        <v>64011.55</v>
      </c>
      <c r="G38" s="7">
        <v>0</v>
      </c>
      <c r="H38" s="7">
        <v>64011.55</v>
      </c>
      <c r="I38" s="7">
        <v>341.20800000000008</v>
      </c>
      <c r="J38" s="7">
        <f>D38*$C$57*24/1000</f>
        <v>230.4</v>
      </c>
      <c r="K38" s="7">
        <f>I38-J38</f>
        <v>110.80800000000008</v>
      </c>
      <c r="L38" s="1">
        <f>IF(H38/K38/30&lt;0,999,H38/K38/30)</f>
        <v>19.255995355329325</v>
      </c>
    </row>
    <row r="39" spans="2:12" ht="19">
      <c r="B39" s="6" t="s">
        <v>58</v>
      </c>
      <c r="C39" s="8" t="s">
        <v>34</v>
      </c>
      <c r="D39" s="8">
        <v>3380</v>
      </c>
      <c r="E39" s="12">
        <v>67.599999999999994</v>
      </c>
      <c r="F39" s="7">
        <v>133340.75</v>
      </c>
      <c r="G39" s="7">
        <v>0</v>
      </c>
      <c r="H39" s="7">
        <v>133340.75</v>
      </c>
      <c r="I39" s="7">
        <v>473.90000000000009</v>
      </c>
      <c r="J39" s="7">
        <f>D39*$C$57*24/1000</f>
        <v>243.36</v>
      </c>
      <c r="K39" s="7">
        <f>I39-J39</f>
        <v>230.54000000000008</v>
      </c>
      <c r="L39" s="1">
        <f>IF(H39/K39/30&lt;0,999,H39/K39/30)</f>
        <v>19.27948150718602</v>
      </c>
    </row>
    <row r="40" spans="2:12" ht="19">
      <c r="B40" s="6" t="s">
        <v>15</v>
      </c>
      <c r="C40" s="8" t="s">
        <v>34</v>
      </c>
      <c r="D40" s="8">
        <v>3200</v>
      </c>
      <c r="E40" s="12">
        <v>100</v>
      </c>
      <c r="F40" s="7">
        <v>35176.449999999997</v>
      </c>
      <c r="G40" s="7">
        <v>8000</v>
      </c>
      <c r="H40" s="7">
        <v>43176.45</v>
      </c>
      <c r="I40" s="7">
        <v>303.29600000000005</v>
      </c>
      <c r="J40" s="7">
        <f>D40*$C$57*24/1000</f>
        <v>230.4</v>
      </c>
      <c r="K40" s="7">
        <f>I40-J40</f>
        <v>72.896000000000043</v>
      </c>
      <c r="L40" s="1">
        <f>IF(H40/K40/30&lt;0,999,H40/K40/30)</f>
        <v>19.743401558384537</v>
      </c>
    </row>
    <row r="41" spans="2:12" ht="19">
      <c r="B41" s="6" t="s">
        <v>21</v>
      </c>
      <c r="C41" s="8" t="s">
        <v>31</v>
      </c>
      <c r="D41" s="8">
        <v>3360</v>
      </c>
      <c r="E41" s="12">
        <v>60</v>
      </c>
      <c r="F41" s="7">
        <v>171429.45</v>
      </c>
      <c r="G41" s="7">
        <v>0</v>
      </c>
      <c r="H41" s="7">
        <v>171429.45</v>
      </c>
      <c r="I41" s="7">
        <v>530.76800000000003</v>
      </c>
      <c r="J41" s="7">
        <f>D41*$C$57*24/1000</f>
        <v>241.92</v>
      </c>
      <c r="K41" s="7">
        <f>I41-J41</f>
        <v>288.84800000000007</v>
      </c>
      <c r="L41" s="1">
        <f>IF(H41/K41/30&lt;0,999,H41/K41/30)</f>
        <v>19.783121226388964</v>
      </c>
    </row>
    <row r="42" spans="2:12" ht="19">
      <c r="B42" s="6" t="s">
        <v>39</v>
      </c>
      <c r="C42" s="8" t="s">
        <v>34</v>
      </c>
      <c r="D42" s="8">
        <v>2281</v>
      </c>
      <c r="E42" s="12">
        <v>43.037735849056602</v>
      </c>
      <c r="F42" s="7">
        <v>203702.55</v>
      </c>
      <c r="G42" s="7">
        <v>0</v>
      </c>
      <c r="H42" s="7">
        <v>203702.55</v>
      </c>
      <c r="I42" s="7">
        <v>502.33400000000006</v>
      </c>
      <c r="J42" s="7">
        <f>D42*$C$57*24/1000</f>
        <v>164.232</v>
      </c>
      <c r="K42" s="7">
        <f>I42-J42</f>
        <v>338.10200000000009</v>
      </c>
      <c r="L42" s="1">
        <f>IF(H42/K42/30&lt;0,999,H42/K42/30)</f>
        <v>20.082948341033173</v>
      </c>
    </row>
    <row r="43" spans="2:12" ht="19">
      <c r="B43" s="6" t="s">
        <v>17</v>
      </c>
      <c r="C43" s="8" t="s">
        <v>34</v>
      </c>
      <c r="D43" s="8">
        <v>1280</v>
      </c>
      <c r="E43" s="12">
        <v>80</v>
      </c>
      <c r="F43" s="7">
        <v>32488.85</v>
      </c>
      <c r="G43" s="7">
        <v>3500</v>
      </c>
      <c r="H43" s="7">
        <v>35988.85</v>
      </c>
      <c r="I43" s="7">
        <v>151.64800000000002</v>
      </c>
      <c r="J43" s="7">
        <f>D43*$C$57*24/1000</f>
        <v>92.16</v>
      </c>
      <c r="K43" s="7">
        <f>I43-J43</f>
        <v>59.488000000000028</v>
      </c>
      <c r="L43" s="1">
        <f>IF(H43/K43/30&lt;0,999,H43/K43/30)</f>
        <v>20.165887798099327</v>
      </c>
    </row>
    <row r="44" spans="2:12" ht="19">
      <c r="B44" s="6" t="s">
        <v>27</v>
      </c>
      <c r="C44" s="8" t="s">
        <v>34</v>
      </c>
      <c r="D44" s="8">
        <v>1975</v>
      </c>
      <c r="E44" s="12">
        <v>39.5</v>
      </c>
      <c r="F44" s="7">
        <v>201764.55</v>
      </c>
      <c r="G44" s="7">
        <v>0</v>
      </c>
      <c r="H44" s="7">
        <v>201764.55</v>
      </c>
      <c r="I44" s="7">
        <v>473.90000000000009</v>
      </c>
      <c r="J44" s="7">
        <f>D44*$C$57*24/1000</f>
        <v>142.19999999999999</v>
      </c>
      <c r="K44" s="7">
        <f>I44-J44</f>
        <v>331.7000000000001</v>
      </c>
      <c r="L44" s="1">
        <f>IF(H44/K44/30&lt;0,999,H44/K44/30)</f>
        <v>20.275806451612894</v>
      </c>
    </row>
    <row r="45" spans="2:12" ht="19">
      <c r="B45" s="6" t="s">
        <v>32</v>
      </c>
      <c r="C45" s="8" t="s">
        <v>34</v>
      </c>
      <c r="D45" s="8">
        <v>2094</v>
      </c>
      <c r="E45" s="12">
        <v>39.509433962264154</v>
      </c>
      <c r="F45" s="7">
        <v>231803.55</v>
      </c>
      <c r="G45" s="7">
        <v>0</v>
      </c>
      <c r="H45" s="7">
        <v>231803.55</v>
      </c>
      <c r="I45" s="7">
        <v>502.33400000000006</v>
      </c>
      <c r="J45" s="7">
        <f>D45*$C$57*24/1000</f>
        <v>150.768</v>
      </c>
      <c r="K45" s="7">
        <f>I45-J45</f>
        <v>351.56600000000003</v>
      </c>
      <c r="L45" s="1">
        <f>IF(H45/K45/30&lt;0,999,H45/K45/30)</f>
        <v>21.978191861556574</v>
      </c>
    </row>
    <row r="46" spans="2:12" ht="19">
      <c r="B46" s="6" t="s">
        <v>40</v>
      </c>
      <c r="C46" s="8" t="s">
        <v>31</v>
      </c>
      <c r="D46" s="8">
        <v>2250</v>
      </c>
      <c r="E46" s="12">
        <v>83.333333333333329</v>
      </c>
      <c r="F46" s="7">
        <v>63292.95</v>
      </c>
      <c r="G46" s="7">
        <v>0</v>
      </c>
      <c r="H46" s="7">
        <v>63292.95</v>
      </c>
      <c r="I46" s="7">
        <v>255.90600000000003</v>
      </c>
      <c r="J46" s="7">
        <f>D46*$C$57*24/1000</f>
        <v>162</v>
      </c>
      <c r="K46" s="7">
        <f>I46-J46</f>
        <v>93.906000000000034</v>
      </c>
      <c r="L46" s="1">
        <f>IF(H46/K46/30&lt;0,999,H46/K46/30)</f>
        <v>22.466775285924211</v>
      </c>
    </row>
    <row r="47" spans="2:12" ht="19">
      <c r="B47" s="6" t="s">
        <v>52</v>
      </c>
      <c r="C47" s="8" t="s">
        <v>34</v>
      </c>
      <c r="D47" s="8">
        <v>1430</v>
      </c>
      <c r="E47" s="12">
        <v>102.14285714285714</v>
      </c>
      <c r="F47" s="7">
        <v>19376.349999999999</v>
      </c>
      <c r="G47" s="7">
        <v>3500</v>
      </c>
      <c r="H47" s="7">
        <v>22876.35</v>
      </c>
      <c r="I47" s="7">
        <v>132.69200000000001</v>
      </c>
      <c r="J47" s="7">
        <f>D47*$C$57*24/1000</f>
        <v>102.96</v>
      </c>
      <c r="K47" s="7">
        <f>I47-J47</f>
        <v>29.732000000000014</v>
      </c>
      <c r="L47" s="1">
        <f>IF(H47/K47/30&lt;0,999,H47/K47/30)</f>
        <v>25.647282389344802</v>
      </c>
    </row>
    <row r="48" spans="2:12" ht="19">
      <c r="B48" s="6" t="s">
        <v>4</v>
      </c>
      <c r="C48" s="8" t="s">
        <v>31</v>
      </c>
      <c r="D48" s="8">
        <v>1340</v>
      </c>
      <c r="E48" s="12">
        <v>95.714285714285708</v>
      </c>
      <c r="F48" s="7">
        <v>34849.35</v>
      </c>
      <c r="G48" s="7">
        <v>3500</v>
      </c>
      <c r="H48" s="7">
        <v>38349.35</v>
      </c>
      <c r="I48" s="7">
        <v>132.69200000000001</v>
      </c>
      <c r="J48" s="7">
        <f>D48*$C$57*24/1000</f>
        <v>96.48</v>
      </c>
      <c r="K48" s="7">
        <f>I48-J48</f>
        <v>36.212000000000003</v>
      </c>
      <c r="L48" s="1">
        <f>IF(H48/K48/30&lt;0,999,H48/K48/30)</f>
        <v>35.300775065355865</v>
      </c>
    </row>
    <row r="49" spans="2:12" ht="19">
      <c r="B49" s="6" t="s">
        <v>3</v>
      </c>
      <c r="C49" s="8" t="s">
        <v>34</v>
      </c>
      <c r="D49" s="8">
        <v>1700</v>
      </c>
      <c r="E49" s="12">
        <v>113.33333333333333</v>
      </c>
      <c r="F49" s="7">
        <v>19298.05</v>
      </c>
      <c r="G49" s="7">
        <v>4500</v>
      </c>
      <c r="H49" s="7">
        <v>23798.05</v>
      </c>
      <c r="I49" s="7">
        <v>142.17000000000002</v>
      </c>
      <c r="J49" s="7">
        <f>D49*$C$57*24/1000</f>
        <v>122.4</v>
      </c>
      <c r="K49" s="7">
        <f>I49-J49</f>
        <v>19.77000000000001</v>
      </c>
      <c r="L49" s="1">
        <f>IF(H49/K49/30&lt;0,999,H49/K49/30)</f>
        <v>40.124852470072476</v>
      </c>
    </row>
    <row r="50" spans="2:12" ht="19">
      <c r="B50" s="6" t="s">
        <v>53</v>
      </c>
      <c r="C50" s="8" t="s">
        <v>34</v>
      </c>
      <c r="D50" s="8">
        <v>1700</v>
      </c>
      <c r="E50" s="12">
        <v>106.25</v>
      </c>
      <c r="F50" s="7">
        <v>35000</v>
      </c>
      <c r="G50" s="7">
        <v>3500</v>
      </c>
      <c r="H50" s="7">
        <v>38500</v>
      </c>
      <c r="I50" s="7">
        <v>151.64800000000002</v>
      </c>
      <c r="J50" s="7">
        <f>D50*$C$57*24/1000</f>
        <v>122.4</v>
      </c>
      <c r="K50" s="7">
        <f>I50-J50</f>
        <v>29.248000000000019</v>
      </c>
      <c r="L50" s="1">
        <f>IF(H50/K50/30&lt;0,999,H50/K50/30)</f>
        <v>43.877644055433962</v>
      </c>
    </row>
    <row r="51" spans="2:12" ht="19">
      <c r="B51" s="6" t="s">
        <v>1</v>
      </c>
      <c r="C51" s="8" t="s">
        <v>31</v>
      </c>
      <c r="D51" s="8">
        <v>1590</v>
      </c>
      <c r="E51" s="12">
        <v>109.65517241379311</v>
      </c>
      <c r="F51" s="7">
        <v>26080.25</v>
      </c>
      <c r="G51" s="7">
        <v>4500</v>
      </c>
      <c r="H51" s="7">
        <v>30580.25</v>
      </c>
      <c r="I51" s="7">
        <v>137.43100000000001</v>
      </c>
      <c r="J51" s="7">
        <f>D51*$C$57*24/1000</f>
        <v>114.48</v>
      </c>
      <c r="K51" s="7">
        <f>I51-J51</f>
        <v>22.951000000000008</v>
      </c>
      <c r="L51" s="1">
        <f>IF(H51/K51/30&lt;0,999,H51/K51/30)</f>
        <v>44.413823653290329</v>
      </c>
    </row>
    <row r="52" spans="2:12" ht="19">
      <c r="B52" s="6" t="s">
        <v>6</v>
      </c>
      <c r="C52" s="8" t="s">
        <v>31</v>
      </c>
      <c r="D52" s="8">
        <v>3400</v>
      </c>
      <c r="E52" s="12">
        <v>125.92592592592592</v>
      </c>
      <c r="F52" s="7">
        <v>44664.15</v>
      </c>
      <c r="G52" s="7">
        <v>9000</v>
      </c>
      <c r="H52" s="7">
        <v>53664.15</v>
      </c>
      <c r="I52" s="7">
        <v>255.90600000000003</v>
      </c>
      <c r="J52" s="7">
        <f>D52*$C$57*24/1000</f>
        <v>244.8</v>
      </c>
      <c r="K52" s="7">
        <f>I52-J52</f>
        <v>11.106000000000023</v>
      </c>
      <c r="L52" s="1">
        <f>IF(H52/K52/30&lt;0,999,H52/K52/30)</f>
        <v>161.06654060867965</v>
      </c>
    </row>
    <row r="53" spans="2:12" ht="19">
      <c r="B53" s="6" t="s">
        <v>16</v>
      </c>
      <c r="C53" s="8" t="s">
        <v>34</v>
      </c>
      <c r="D53" s="8">
        <v>3200</v>
      </c>
      <c r="E53" s="12">
        <v>133.33333333333334</v>
      </c>
      <c r="F53" s="7">
        <v>26518.25</v>
      </c>
      <c r="G53" s="7">
        <v>9000</v>
      </c>
      <c r="H53" s="7">
        <v>35518.25</v>
      </c>
      <c r="I53" s="7">
        <v>227.47200000000004</v>
      </c>
      <c r="J53" s="7">
        <f>D53*$C$57*24/1000</f>
        <v>230.4</v>
      </c>
      <c r="K53" s="7">
        <f>I53-J53</f>
        <v>-2.9279999999999688</v>
      </c>
      <c r="L53" s="1">
        <f>IF(H53/K53/30&lt;0,999,H53/K53/30)</f>
        <v>999</v>
      </c>
    </row>
    <row r="54" spans="2:12" ht="19">
      <c r="B54" s="6" t="s">
        <v>30</v>
      </c>
      <c r="C54" s="8" t="s">
        <v>31</v>
      </c>
      <c r="D54" s="8">
        <v>2600</v>
      </c>
      <c r="E54" s="12">
        <v>144.44444444444446</v>
      </c>
      <c r="F54" s="7">
        <v>46633.15</v>
      </c>
      <c r="G54" s="7">
        <v>4500</v>
      </c>
      <c r="H54" s="7">
        <v>51133.15</v>
      </c>
      <c r="I54" s="7">
        <v>170.60400000000004</v>
      </c>
      <c r="J54" s="7">
        <f>D54*$C$57*24/1000</f>
        <v>187.2</v>
      </c>
      <c r="K54" s="7">
        <f>I54-J54</f>
        <v>-16.595999999999947</v>
      </c>
      <c r="L54" s="1">
        <f>IF(H54/K54/30&lt;0,999,H54/K54/30)</f>
        <v>999</v>
      </c>
    </row>
    <row r="55" spans="2:12" ht="16" thickBot="1"/>
    <row r="56" spans="2:12">
      <c r="C56" s="23" t="s">
        <v>74</v>
      </c>
    </row>
    <row r="57" spans="2:12" s="2" customFormat="1" ht="20" thickBot="1">
      <c r="B57" s="3" t="s">
        <v>69</v>
      </c>
      <c r="C57" s="24">
        <v>3</v>
      </c>
      <c r="D57" s="3"/>
    </row>
    <row r="58" spans="2:12" s="2" customFormat="1" ht="19">
      <c r="B58" s="4" t="s">
        <v>70</v>
      </c>
      <c r="C58" s="20"/>
    </row>
    <row r="59" spans="2:12" s="2" customFormat="1" ht="19">
      <c r="B59" s="4" t="s">
        <v>71</v>
      </c>
      <c r="C59" s="20"/>
    </row>
    <row r="60" spans="2:12" s="2" customFormat="1" ht="19">
      <c r="B60" s="4" t="s">
        <v>72</v>
      </c>
      <c r="C60" s="20"/>
    </row>
    <row r="61" spans="2:12" s="2" customFormat="1" ht="19">
      <c r="B61" s="4" t="s">
        <v>73</v>
      </c>
      <c r="C61" s="20"/>
    </row>
    <row r="62" spans="2:12" ht="19">
      <c r="B62" s="4" t="s">
        <v>75</v>
      </c>
    </row>
    <row r="63" spans="2:12">
      <c r="B63" s="14"/>
    </row>
    <row r="64" spans="2:12" ht="25">
      <c r="B64" s="15" t="s">
        <v>76</v>
      </c>
    </row>
    <row r="65" spans="2:2" ht="23">
      <c r="B65" s="16" t="s">
        <v>77</v>
      </c>
    </row>
    <row r="66" spans="2:2" ht="19" customHeight="1">
      <c r="B66" s="16" t="s">
        <v>107</v>
      </c>
    </row>
    <row r="67" spans="2:2" ht="19" customHeight="1">
      <c r="B67" s="17" t="s">
        <v>78</v>
      </c>
    </row>
    <row r="68" spans="2:2" ht="19" customHeight="1">
      <c r="B68" s="17" t="s">
        <v>79</v>
      </c>
    </row>
    <row r="69" spans="2:2" ht="19" customHeight="1">
      <c r="B69" s="18" t="s">
        <v>80</v>
      </c>
    </row>
    <row r="70" spans="2:2" ht="19" customHeight="1">
      <c r="B70" s="18" t="s">
        <v>81</v>
      </c>
    </row>
    <row r="71" spans="2:2" ht="19" customHeight="1">
      <c r="B71" s="17" t="s">
        <v>82</v>
      </c>
    </row>
    <row r="72" spans="2:2" ht="19" customHeight="1">
      <c r="B72" s="17" t="s">
        <v>83</v>
      </c>
    </row>
    <row r="73" spans="2:2" ht="19" customHeight="1">
      <c r="B73" s="17" t="s">
        <v>84</v>
      </c>
    </row>
    <row r="74" spans="2:2" ht="19" customHeight="1">
      <c r="B74" s="18" t="s">
        <v>85</v>
      </c>
    </row>
    <row r="75" spans="2:2" ht="19" customHeight="1"/>
    <row r="76" spans="2:2" ht="19" customHeight="1">
      <c r="B76" s="16" t="s">
        <v>86</v>
      </c>
    </row>
    <row r="77" spans="2:2" ht="19" customHeight="1">
      <c r="B77" s="17" t="s">
        <v>87</v>
      </c>
    </row>
    <row r="78" spans="2:2" ht="19" customHeight="1">
      <c r="B78" s="18" t="s">
        <v>88</v>
      </c>
    </row>
    <row r="79" spans="2:2" ht="19" customHeight="1">
      <c r="B79" s="18" t="s">
        <v>89</v>
      </c>
    </row>
    <row r="80" spans="2:2" ht="19" customHeight="1">
      <c r="B80" s="18" t="s">
        <v>90</v>
      </c>
    </row>
    <row r="81" spans="2:2" ht="19" customHeight="1">
      <c r="B81" s="17" t="s">
        <v>91</v>
      </c>
    </row>
    <row r="82" spans="2:2" ht="19" customHeight="1">
      <c r="B82" s="18" t="s">
        <v>92</v>
      </c>
    </row>
    <row r="83" spans="2:2" ht="19" customHeight="1">
      <c r="B83" s="18" t="s">
        <v>93</v>
      </c>
    </row>
    <row r="84" spans="2:2" ht="19" customHeight="1">
      <c r="B84" s="18" t="s">
        <v>94</v>
      </c>
    </row>
    <row r="85" spans="2:2" ht="19" customHeight="1">
      <c r="B85" s="17" t="s">
        <v>95</v>
      </c>
    </row>
    <row r="86" spans="2:2" ht="19" customHeight="1">
      <c r="B86" s="18" t="s">
        <v>96</v>
      </c>
    </row>
    <row r="87" spans="2:2" ht="19" customHeight="1">
      <c r="B87" s="17" t="s">
        <v>97</v>
      </c>
    </row>
    <row r="88" spans="2:2" ht="19" customHeight="1">
      <c r="B88" s="18" t="s">
        <v>98</v>
      </c>
    </row>
    <row r="89" spans="2:2" ht="19" customHeight="1"/>
    <row r="90" spans="2:2" ht="19" customHeight="1">
      <c r="B90" s="16" t="s">
        <v>99</v>
      </c>
    </row>
    <row r="91" spans="2:2" ht="19" customHeight="1">
      <c r="B91" s="18" t="s">
        <v>100</v>
      </c>
    </row>
    <row r="92" spans="2:2" ht="19" customHeight="1">
      <c r="B92" s="18" t="s">
        <v>101</v>
      </c>
    </row>
    <row r="93" spans="2:2" ht="19" customHeight="1">
      <c r="B93" s="18" t="s">
        <v>102</v>
      </c>
    </row>
    <row r="94" spans="2:2" ht="19" customHeight="1">
      <c r="B94" s="18" t="s">
        <v>103</v>
      </c>
    </row>
    <row r="95" spans="2:2" ht="19" customHeight="1">
      <c r="B95" s="18" t="s">
        <v>104</v>
      </c>
    </row>
    <row r="96" spans="2:2" ht="19" customHeight="1">
      <c r="B96" s="19" t="s">
        <v>105</v>
      </c>
    </row>
    <row r="97" spans="2:2" ht="19" customHeight="1">
      <c r="B97" s="18" t="s">
        <v>106</v>
      </c>
    </row>
  </sheetData>
  <sortState xmlns:xlrd2="http://schemas.microsoft.com/office/spreadsheetml/2017/richdata2" ref="B6:L54">
    <sortCondition ref="L6:L54"/>
  </sortState>
  <mergeCells count="4">
    <mergeCell ref="B4:B5"/>
    <mergeCell ref="C4:C5"/>
    <mergeCell ref="D4:D5"/>
    <mergeCell ref="E4:E5"/>
  </mergeCells>
  <conditionalFormatting sqref="L6:L5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69" r:id="rId1" display="tel:+74951758489;" xr:uid="{76D05800-D11D-964C-9B1B-83A45A52A680}"/>
    <hyperlink ref="B70" r:id="rId2" display="mailto:info@miningmoon.ru" xr:uid="{A25B16E0-B3CC-514B-84A1-F07942641EE1}"/>
    <hyperlink ref="B74" r:id="rId3" display="tel:+8618565141080;" xr:uid="{911C3A13-C968-2745-8754-E7B5E9800FC3}"/>
    <hyperlink ref="B78" r:id="rId4" display="https://t.me/getasicsales" xr:uid="{45FE9A57-E610-E94E-ACDF-E5CAB5F27AAA}"/>
    <hyperlink ref="B79" r:id="rId5" display="http://tel.:+79163905785/" xr:uid="{E991F0EA-5C80-D64F-8ACE-497E945A261C}"/>
    <hyperlink ref="B80" r:id="rId6" display="mailto:ya.retyunskiy@miningmoon.ru" xr:uid="{C3EA2C8D-C835-B64F-BA67-AD65B3141768}"/>
    <hyperlink ref="B82" r:id="rId7" display="https://t.me/getasic56" xr:uid="{A9A5A02D-C513-784F-8489-C0EAD6C20F06}"/>
    <hyperlink ref="B83" r:id="rId8" display="http://tel.:+79969246917/" xr:uid="{EFD62470-D4D4-8E47-829A-622553E296C0}"/>
    <hyperlink ref="B84" r:id="rId9" display="mailto:gennadiy@miningmoon.ru" xr:uid="{7725D405-1945-BC47-9508-F461E1D21FF7}"/>
    <hyperlink ref="B86" r:id="rId10" display="mailto:anastasia@miningmoon.ru" xr:uid="{C89A37C8-F725-9544-AC3C-FEAEF0136A66}"/>
    <hyperlink ref="B88" r:id="rId11" display="mailto:bogdan@miningmoon.ru" xr:uid="{F5A584C4-C8CA-6142-9816-8855F23252B6}"/>
    <hyperlink ref="B91" r:id="rId12" display="https://vk.com/getasic_antminer_s9_l3_d3" xr:uid="{95FAEF4A-D6DA-C94B-B8A2-37866E06775E}"/>
    <hyperlink ref="B92" r:id="rId13" display="https://t.me/getasic" xr:uid="{CB45C474-A17C-CF49-8DD0-0236D07D8A1A}"/>
    <hyperlink ref="B93" r:id="rId14" display="https://t.me/getasic_talk" xr:uid="{728BB8BA-1555-6443-BD92-AC8F876D332B}"/>
    <hyperlink ref="B94" r:id="rId15" display="https://www.youtube.com/channel/UCqo6SJzqIr1LErRdHMsn0lA?view_as=subscriber" xr:uid="{C9C53BCC-883F-D549-9FD7-87A27D3E7008}"/>
    <hyperlink ref="B95" r:id="rId16" display="https://t.me/Manager_GetAsic_bot" xr:uid="{6188D176-3938-8F43-8457-FF7A9A4F22E9}"/>
    <hyperlink ref="B97" r:id="rId17" display="mailto:getasic@mail.ru" xr:uid="{CD7197E5-2B62-AA4A-ACAA-14787481949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HALFING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Bogdan Musk</cp:lastModifiedBy>
  <cp:lastPrinted>2019-03-22T09:41:54Z</cp:lastPrinted>
  <dcterms:created xsi:type="dcterms:W3CDTF">2018-11-21T21:25:20Z</dcterms:created>
  <dcterms:modified xsi:type="dcterms:W3CDTF">2019-10-24T04:16:57Z</dcterms:modified>
  <cp:category/>
</cp:coreProperties>
</file>