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ogdanmusk/Downloads/"/>
    </mc:Choice>
  </mc:AlternateContent>
  <xr:revisionPtr revIDLastSave="0" documentId="13_ncr:1_{DCE5F645-7E76-6B47-8DB0-D7E8EAD6E8FF}" xr6:coauthVersionLast="43" xr6:coauthVersionMax="43" xr10:uidLastSave="{00000000-0000-0000-0000-000000000000}"/>
  <bookViews>
    <workbookView xWindow="0" yWindow="460" windowWidth="28800" windowHeight="15900" xr2:uid="{00000000-000D-0000-FFFF-FFFF00000000}"/>
  </bookViews>
  <sheets>
    <sheet name="Прайс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5" l="1"/>
  <c r="F8" i="5"/>
  <c r="F7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P40" i="5" l="1"/>
  <c r="P38" i="5"/>
  <c r="P37" i="5"/>
  <c r="P34" i="5"/>
  <c r="P35" i="5"/>
  <c r="P33" i="5"/>
  <c r="P36" i="5"/>
  <c r="P31" i="5"/>
  <c r="P32" i="5"/>
  <c r="P28" i="5"/>
  <c r="P25" i="5"/>
  <c r="P30" i="5"/>
  <c r="P27" i="5"/>
  <c r="P29" i="5"/>
  <c r="P26" i="5"/>
  <c r="P24" i="5"/>
  <c r="P22" i="5"/>
  <c r="P23" i="5"/>
  <c r="P21" i="5"/>
  <c r="P19" i="5"/>
  <c r="P20" i="5"/>
  <c r="P17" i="5"/>
  <c r="P18" i="5"/>
  <c r="P11" i="5"/>
  <c r="P16" i="5"/>
  <c r="P14" i="5"/>
  <c r="P10" i="5"/>
  <c r="P12" i="5"/>
  <c r="P15" i="5"/>
  <c r="P13" i="5"/>
  <c r="P9" i="5"/>
  <c r="P8" i="5"/>
  <c r="P7" i="5"/>
  <c r="P6" i="5"/>
  <c r="P39" i="5"/>
  <c r="O40" i="5"/>
  <c r="O38" i="5"/>
  <c r="O37" i="5"/>
  <c r="O34" i="5"/>
  <c r="O35" i="5"/>
  <c r="O33" i="5"/>
  <c r="O36" i="5"/>
  <c r="O31" i="5"/>
  <c r="O32" i="5"/>
  <c r="O28" i="5"/>
  <c r="O25" i="5"/>
  <c r="O30" i="5"/>
  <c r="O27" i="5"/>
  <c r="O29" i="5"/>
  <c r="O26" i="5"/>
  <c r="O24" i="5"/>
  <c r="O22" i="5"/>
  <c r="O23" i="5"/>
  <c r="O21" i="5"/>
  <c r="O19" i="5"/>
  <c r="O20" i="5"/>
  <c r="O17" i="5"/>
  <c r="O18" i="5"/>
  <c r="O11" i="5"/>
  <c r="O16" i="5"/>
  <c r="O14" i="5"/>
  <c r="O10" i="5"/>
  <c r="O12" i="5"/>
  <c r="O15" i="5"/>
  <c r="O13" i="5"/>
  <c r="O9" i="5"/>
  <c r="O8" i="5"/>
  <c r="O7" i="5"/>
  <c r="O6" i="5"/>
  <c r="O39" i="5"/>
  <c r="J16" i="5"/>
  <c r="J23" i="5"/>
  <c r="J30" i="5"/>
  <c r="K30" i="5" s="1"/>
  <c r="J37" i="5"/>
  <c r="J36" i="5"/>
  <c r="J40" i="5"/>
  <c r="I40" i="5"/>
  <c r="L40" i="5" s="1"/>
  <c r="I36" i="5"/>
  <c r="L36" i="5"/>
  <c r="I37" i="5"/>
  <c r="L37" i="5" s="1"/>
  <c r="I30" i="5"/>
  <c r="L30" i="5"/>
  <c r="I23" i="5"/>
  <c r="L23" i="5" s="1"/>
  <c r="I16" i="5"/>
  <c r="L16" i="5" s="1"/>
  <c r="J39" i="5"/>
  <c r="J35" i="5"/>
  <c r="J34" i="5"/>
  <c r="J32" i="5"/>
  <c r="J8" i="5"/>
  <c r="J28" i="5"/>
  <c r="J27" i="5"/>
  <c r="J33" i="5"/>
  <c r="K33" i="5" s="1"/>
  <c r="J38" i="5"/>
  <c r="J24" i="5"/>
  <c r="J26" i="5"/>
  <c r="J22" i="5"/>
  <c r="J21" i="5"/>
  <c r="J20" i="5"/>
  <c r="J31" i="5"/>
  <c r="J17" i="5"/>
  <c r="K17" i="5" s="1"/>
  <c r="J29" i="5"/>
  <c r="J19" i="5"/>
  <c r="J18" i="5"/>
  <c r="J11" i="5"/>
  <c r="J14" i="5"/>
  <c r="J10" i="5"/>
  <c r="J12" i="5"/>
  <c r="J15" i="5"/>
  <c r="K15" i="5" s="1"/>
  <c r="J13" i="5"/>
  <c r="J9" i="5"/>
  <c r="J7" i="5"/>
  <c r="J6" i="5"/>
  <c r="J25" i="5"/>
  <c r="I6" i="5"/>
  <c r="L6" i="5" s="1"/>
  <c r="I39" i="5"/>
  <c r="L39" i="5" s="1"/>
  <c r="I35" i="5"/>
  <c r="L35" i="5" s="1"/>
  <c r="I34" i="5"/>
  <c r="L34" i="5" s="1"/>
  <c r="I32" i="5"/>
  <c r="L32" i="5" s="1"/>
  <c r="I8" i="5"/>
  <c r="L8" i="5" s="1"/>
  <c r="I28" i="5"/>
  <c r="L28" i="5" s="1"/>
  <c r="I27" i="5"/>
  <c r="L27" i="5" s="1"/>
  <c r="I33" i="5"/>
  <c r="L33" i="5" s="1"/>
  <c r="I38" i="5"/>
  <c r="L38" i="5" s="1"/>
  <c r="I24" i="5"/>
  <c r="L24" i="5" s="1"/>
  <c r="I26" i="5"/>
  <c r="L26" i="5" s="1"/>
  <c r="I22" i="5"/>
  <c r="L22" i="5" s="1"/>
  <c r="I21" i="5"/>
  <c r="L21" i="5" s="1"/>
  <c r="I20" i="5"/>
  <c r="L20" i="5" s="1"/>
  <c r="I31" i="5"/>
  <c r="L31" i="5" s="1"/>
  <c r="I17" i="5"/>
  <c r="L17" i="5" s="1"/>
  <c r="I29" i="5"/>
  <c r="L29" i="5" s="1"/>
  <c r="I19" i="5"/>
  <c r="L19" i="5" s="1"/>
  <c r="I18" i="5"/>
  <c r="L18" i="5" s="1"/>
  <c r="I11" i="5"/>
  <c r="L11" i="5" s="1"/>
  <c r="I14" i="5"/>
  <c r="L14" i="5" s="1"/>
  <c r="I10" i="5"/>
  <c r="L10" i="5" s="1"/>
  <c r="I12" i="5"/>
  <c r="L12" i="5" s="1"/>
  <c r="I15" i="5"/>
  <c r="L15" i="5" s="1"/>
  <c r="I13" i="5"/>
  <c r="L13" i="5" s="1"/>
  <c r="I9" i="5"/>
  <c r="L9" i="5" s="1"/>
  <c r="I7" i="5"/>
  <c r="L7" i="5" s="1"/>
  <c r="I25" i="5"/>
  <c r="L25" i="5" s="1"/>
  <c r="M30" i="5" l="1"/>
  <c r="K37" i="5"/>
  <c r="M37" i="5" s="1"/>
  <c r="K23" i="5"/>
  <c r="M23" i="5" s="1"/>
  <c r="K40" i="5"/>
  <c r="M40" i="5" s="1"/>
  <c r="K16" i="5"/>
  <c r="N16" i="5" s="1"/>
  <c r="N30" i="5"/>
  <c r="K7" i="5"/>
  <c r="M7" i="5" s="1"/>
  <c r="K18" i="5"/>
  <c r="N18" i="5" s="1"/>
  <c r="K35" i="5"/>
  <c r="K36" i="5"/>
  <c r="M36" i="5" s="1"/>
  <c r="K13" i="5"/>
  <c r="K29" i="5"/>
  <c r="M29" i="5" s="1"/>
  <c r="K38" i="5"/>
  <c r="M38" i="5" s="1"/>
  <c r="K39" i="5"/>
  <c r="M39" i="5" s="1"/>
  <c r="K25" i="5"/>
  <c r="M25" i="5" s="1"/>
  <c r="K9" i="5"/>
  <c r="M9" i="5" s="1"/>
  <c r="K19" i="5"/>
  <c r="K24" i="5"/>
  <c r="M24" i="5" s="1"/>
  <c r="K34" i="5"/>
  <c r="M34" i="5" s="1"/>
  <c r="K27" i="5"/>
  <c r="N27" i="5" s="1"/>
  <c r="K28" i="5"/>
  <c r="M28" i="5" s="1"/>
  <c r="K8" i="5"/>
  <c r="M8" i="5" s="1"/>
  <c r="K12" i="5"/>
  <c r="M12" i="5" s="1"/>
  <c r="K31" i="5"/>
  <c r="N31" i="5" s="1"/>
  <c r="K10" i="5"/>
  <c r="M10" i="5" s="1"/>
  <c r="K20" i="5"/>
  <c r="M20" i="5" s="1"/>
  <c r="K14" i="5"/>
  <c r="M14" i="5" s="1"/>
  <c r="K21" i="5"/>
  <c r="M21" i="5" s="1"/>
  <c r="K6" i="5"/>
  <c r="K11" i="5"/>
  <c r="K22" i="5"/>
  <c r="M22" i="5" s="1"/>
  <c r="K32" i="5"/>
  <c r="N32" i="5" s="1"/>
  <c r="K26" i="5"/>
  <c r="M26" i="5" s="1"/>
  <c r="M33" i="5"/>
  <c r="M17" i="5"/>
  <c r="N15" i="5"/>
  <c r="M13" i="5"/>
  <c r="M35" i="5"/>
  <c r="N37" i="5" l="1"/>
  <c r="N36" i="5"/>
  <c r="M16" i="5"/>
  <c r="N23" i="5"/>
  <c r="N40" i="5"/>
  <c r="M6" i="5"/>
  <c r="N6" i="5"/>
  <c r="M31" i="5"/>
  <c r="M27" i="5"/>
  <c r="M18" i="5"/>
  <c r="N25" i="5"/>
  <c r="N20" i="5"/>
  <c r="N26" i="5"/>
  <c r="N33" i="5"/>
  <c r="M32" i="5"/>
  <c r="N8" i="5"/>
  <c r="N35" i="5"/>
  <c r="M15" i="5"/>
  <c r="N12" i="5"/>
  <c r="N21" i="5"/>
  <c r="N17" i="5"/>
  <c r="N28" i="5"/>
  <c r="N13" i="5"/>
  <c r="N24" i="5"/>
  <c r="N10" i="5"/>
  <c r="N22" i="5"/>
  <c r="N34" i="5"/>
  <c r="N7" i="5"/>
  <c r="N39" i="5"/>
  <c r="N29" i="5"/>
  <c r="N38" i="5"/>
  <c r="N9" i="5"/>
  <c r="M11" i="5"/>
  <c r="N11" i="5"/>
  <c r="M19" i="5"/>
  <c r="N19" i="5"/>
  <c r="N14" i="5"/>
</calcChain>
</file>

<file path=xl/sharedStrings.xml><?xml version="1.0" encoding="utf-8"?>
<sst xmlns="http://schemas.openxmlformats.org/spreadsheetml/2006/main" count="108" uniqueCount="72">
  <si>
    <t>Алгоритм</t>
  </si>
  <si>
    <t>SHA-256</t>
  </si>
  <si>
    <t>Потребление</t>
  </si>
  <si>
    <t>Доход</t>
  </si>
  <si>
    <t>Хэшрейт</t>
  </si>
  <si>
    <t>TH</t>
  </si>
  <si>
    <t>Avalon 852 15 ТН</t>
  </si>
  <si>
    <t>НОВОЕ ОБОРУДОВАНИЕ</t>
  </si>
  <si>
    <t>Innosilicon T2 Turbo 30 TH</t>
  </si>
  <si>
    <t>Cheetah F1 24ТН</t>
  </si>
  <si>
    <t>Antminer S9k 14ТН</t>
  </si>
  <si>
    <t xml:space="preserve">Antminer T17 40TH </t>
  </si>
  <si>
    <t>Antminer S9k 13,5TH 20-30 августа</t>
  </si>
  <si>
    <t>StrongU STU-U8 до 25 ноября</t>
  </si>
  <si>
    <t>Итого</t>
  </si>
  <si>
    <t>Эл-во</t>
  </si>
  <si>
    <t>Прибыль</t>
  </si>
  <si>
    <t>руб/день</t>
  </si>
  <si>
    <t>мес</t>
  </si>
  <si>
    <t>Вт</t>
  </si>
  <si>
    <t>руб/мес</t>
  </si>
  <si>
    <t>Прибыль с фермы</t>
  </si>
  <si>
    <t>Whatsminer M20S 68TH 30.08-10.09</t>
  </si>
  <si>
    <t>Dragomint (Alladin) T1 32TH</t>
  </si>
  <si>
    <t>Ebit Е10.1 18ТН</t>
  </si>
  <si>
    <t>Antminer S9k 13,5TH</t>
  </si>
  <si>
    <t>Antminer S17 Pro 50TH 10-20 августа</t>
  </si>
  <si>
    <t>Ebit Е10.3 24ТН</t>
  </si>
  <si>
    <t>Antminer S17 53TH до 31 сентября</t>
  </si>
  <si>
    <t>Innosilicon T3 50TH 15-30 августа</t>
  </si>
  <si>
    <t>Antminer S9j 14,5TH</t>
  </si>
  <si>
    <t>Antminer T17 40TH 10-30 сентября</t>
  </si>
  <si>
    <t>Antminer S9 SE 16TH</t>
  </si>
  <si>
    <t>Whatsminer M20S 68TH</t>
  </si>
  <si>
    <t>Whatsminer M20S 65TH</t>
  </si>
  <si>
    <t>Whatsminer M21S 52TH</t>
  </si>
  <si>
    <t>Whatsminer M21S 54TH</t>
  </si>
  <si>
    <t xml:space="preserve">Antminer S17  53TH </t>
  </si>
  <si>
    <t xml:space="preserve">Antminer S9j 14TH </t>
  </si>
  <si>
    <t>Antminer T9+ 11,5ТН</t>
  </si>
  <si>
    <t>Innosilicon T2 Turbo 30 TH 10-30 августа</t>
  </si>
  <si>
    <t>Whatsminer M21S 56TH 20-30 августа</t>
  </si>
  <si>
    <t>Whatsminer M21S 56TH сентябрь</t>
  </si>
  <si>
    <t>Стоимость электричества, р/кВт</t>
  </si>
  <si>
    <t>Свободная мощность, кВт</t>
  </si>
  <si>
    <t>Бюджет, руб</t>
  </si>
  <si>
    <t>Кол-во асиков (на бюджет и свободную мощность)</t>
  </si>
  <si>
    <t>Avalon A1047-37T 8.10-8.20</t>
  </si>
  <si>
    <t>Avalon A1047-37T 9.20-9.30</t>
  </si>
  <si>
    <t>Avalon A1047-37T 10.20-10.30</t>
  </si>
  <si>
    <t>Avalon A1047-37T 11.20-11.30</t>
  </si>
  <si>
    <t>Avalon A1066-50T 10.20-10.30</t>
  </si>
  <si>
    <t>Avalon A1066-50T 11.20-11.30</t>
  </si>
  <si>
    <t>Стоимость 1TH</t>
  </si>
  <si>
    <t>руб/TH</t>
  </si>
  <si>
    <t>Окупаемость</t>
  </si>
  <si>
    <t>Эн. Эффект-ть</t>
  </si>
  <si>
    <t>W/TH</t>
  </si>
  <si>
    <t>Цена от 10шт</t>
  </si>
  <si>
    <t>ASIC</t>
  </si>
  <si>
    <t>Блок пит.</t>
  </si>
  <si>
    <t>Доход с 1TH, $/день</t>
  </si>
  <si>
    <t xml:space="preserve">Aixin A1 25ТН  </t>
  </si>
  <si>
    <t>GetAsic - поставка ASIC майнеров из Китая и продажа из наличия в Москве</t>
  </si>
  <si>
    <t>Telegram канал - @GetAsic</t>
  </si>
  <si>
    <t>Тел.: +7(495)175-84-89</t>
  </si>
  <si>
    <t xml:space="preserve">VK: https://vk.com/getasic_antminer_s9_l3_d3 </t>
  </si>
  <si>
    <t>https://whattomine.com/asic?utf8=%E2%9C%93&amp;sha256f=true&amp;factor%5Bsha256_hr%5D=1000&amp;factor%5Bsha256_p%5D=0&amp;factor%5Bscrypt_hash_rate%5D=100.0&amp;factor%5Bscrypt_power%5D=800.0&amp;factor%5Bx11_hr%5D=360000.0&amp;factor%5Bx11_p%5D=3000.0&amp;factor%5Bsia_hr%5D=730.0&amp;factor%5Bsia_p%5D=600.0&amp;factor%5Bqk_hr%5D=56000.0&amp;factor%5Bqk_p%5D=1600.0&amp;factor%5Bqb_hr%5D=56000.0&amp;factor%5Bqb_p%5D=1700.0&amp;factor%5Bmg_hr%5D=56.0&amp;factor%5Bmg_p%5D=700.0&amp;factor%5Bsk_hr%5D=28.0&amp;factor%5Bsk_p%5D=600.0&amp;factor%5Blbry_hr%5D=210.0&amp;factor%5Blbry_p%5D=3300.0&amp;factor%5Bbk14_hr%5D=29000.0&amp;factor%5Bbk14_p%5D=1470.0&amp;factor%5Bx11g_hr%5D=7.0&amp;factor%5Bx11g_p%5D=900.0&amp;factor%5Bcn_hr%5D=360.0&amp;factor%5Bcn_p%5D=720.0&amp;factor%5Beq_hr%5D=210.0&amp;factor%5Beq_p%5D=2330.0&amp;factor%5Blrev2_hr%5D=17.2&amp;factor%5Blrev2_p%5D=1470.0&amp;factor%5Bbcd_hr%5D=185.0&amp;factor%5Bbcd_p%5D=670.0&amp;factor%5Bl2z_hr%5D=62.0&amp;factor%5Bl2z_p%5D=670.0&amp;factor%5Bphi_hr%5D=310.0&amp;factor%5Bphi_p%5D=670.0&amp;factor%5Bkec_hr%5D=29.0&amp;factor%5Bkec_p%5D=430.0&amp;factor%5Bgro_hr%5D=56.0&amp;factor%5Bgro_p%5D=900.0&amp;factor%5Bcost%5D=0.05&amp;sort=Profitability24&amp;volume=0&amp;revenue=24h&amp;factor%5Bexchanges%5D%5B%5D=&amp;factor%5Bexchanges%5D%5B%5D=binance&amp;factor%5Bexchanges%5D%5B%5D=bitfinex&amp;factor%5Bexchanges%5D%5B%5D=bittrex&amp;factor%5Bexchanges%5D%5B%5D=cryptobridge&amp;factor%5Bexchanges%5D%5B%5D=exmo&amp;factor%5Bexchanges%5D%5B%5D=gate&amp;factor%5Bexchanges%5D%5B%5D=graviex&amp;factor%5Bexchanges%5D%5B%5D=hitbtc&amp;factor%5Bexchanges%5D%5B%5D=ogre&amp;factor%5Bexchanges%5D%5B%5D=poloniex&amp;factor%5Bexchanges%5D%5B%5D=stex&amp;dataset=&amp;commit=Calculate</t>
  </si>
  <si>
    <t>Cайт https://miningmoon.ru</t>
  </si>
  <si>
    <t>Доход с 1TH смотреть тут:</t>
  </si>
  <si>
    <t>Таблица для подбора ASIC майнеров на алгоритме SHA-256 от 12 августа 2019г.</t>
  </si>
  <si>
    <t>Курс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</si>
</sst>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8"/>
      <name val="Calibri"/>
      <family val="2"/>
    </font>
    <font>
      <sz val="14"/>
      <color theme="1"/>
      <name val="Calibri"/>
      <family val="2"/>
    </font>
    <font>
      <sz val="14"/>
      <color rgb="FF000000"/>
      <name val="Calibri (Основной текст)"/>
      <charset val="204"/>
    </font>
    <font>
      <sz val="14"/>
      <color theme="1" tint="0.249977111117893"/>
      <name val="Calibri (Основной текст)"/>
      <charset val="204"/>
    </font>
    <font>
      <u/>
      <sz val="11"/>
      <color theme="10"/>
      <name val="Calibri"/>
      <family val="2"/>
      <charset val="204"/>
    </font>
    <font>
      <sz val="16"/>
      <color rgb="FF000000"/>
      <name val="Calibri"/>
      <family val="2"/>
    </font>
    <font>
      <sz val="2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3" borderId="1" xfId="0" applyFont="1" applyFill="1" applyBorder="1"/>
    <xf numFmtId="0" fontId="3" fillId="0" borderId="0" xfId="0" applyFont="1" applyFill="1"/>
    <xf numFmtId="0" fontId="0" fillId="0" borderId="0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Fill="1"/>
    <xf numFmtId="0" fontId="9" fillId="0" borderId="0" xfId="337"/>
    <xf numFmtId="1" fontId="0" fillId="0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4" fillId="2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/>
    </xf>
    <xf numFmtId="0" fontId="0" fillId="4" borderId="13" xfId="0" applyFill="1" applyBorder="1"/>
    <xf numFmtId="0" fontId="0" fillId="4" borderId="14" xfId="0" applyFill="1" applyBorder="1"/>
    <xf numFmtId="0" fontId="10" fillId="4" borderId="0" xfId="0" applyFont="1" applyFill="1" applyBorder="1" applyAlignment="1">
      <alignment horizontal="left"/>
    </xf>
    <xf numFmtId="0" fontId="0" fillId="4" borderId="0" xfId="0" applyFill="1" applyBorder="1"/>
    <xf numFmtId="0" fontId="10" fillId="4" borderId="10" xfId="0" applyFont="1" applyFill="1" applyBorder="1" applyAlignment="1">
      <alignment horizontal="left"/>
    </xf>
    <xf numFmtId="0" fontId="0" fillId="4" borderId="11" xfId="0" applyFill="1" applyBorder="1"/>
    <xf numFmtId="0" fontId="10" fillId="4" borderId="7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11" fillId="0" borderId="0" xfId="0" applyFont="1" applyFill="1"/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3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0" builtinId="9" hidden="1"/>
    <cellStyle name="Открывавшаяся гиперссылка" xfId="341" builtinId="9" hidden="1"/>
    <cellStyle name="Открывавшаяся гиперссылка" xfId="342" builtinId="9" hidden="1"/>
    <cellStyle name="Открывавшаяся гиперссылка" xfId="343" builtinId="9" hidden="1"/>
    <cellStyle name="Открывавшаяся гиперссылка" xfId="344" builtinId="9" hidden="1"/>
    <cellStyle name="Открывавшаяся гиперссылка" xfId="345" builtinId="9" hidden="1"/>
    <cellStyle name="Открывавшаяся гиперссылка" xfId="346" builtinId="9" hidden="1"/>
    <cellStyle name="Открывавшаяся гиперссылка" xfId="347" builtinId="9" hidden="1"/>
    <cellStyle name="Открывавшаяся гиперссылка" xfId="348" builtinId="9" hidden="1"/>
    <cellStyle name="Открывавшаяся гиперссылка" xfId="349" builtinId="9" hidden="1"/>
    <cellStyle name="Открывавшаяся гиперссылка" xfId="350" builtinId="9" hidden="1"/>
    <cellStyle name="Открывавшаяся гиперссылка" xfId="351" builtinId="9" hidden="1"/>
    <cellStyle name="Открывавшаяся гиперссылка" xfId="352" builtinId="9" hidden="1"/>
    <cellStyle name="Открывавшаяся гиперссылка" xfId="353" builtinId="9" hidden="1"/>
    <cellStyle name="Открывавшаяся гиперссылка" xfId="354" builtinId="9" hidden="1"/>
    <cellStyle name="Открывавшаяся гиперссылка" xfId="355" builtinId="9" hidden="1"/>
    <cellStyle name="Открывавшаяся гиперссылка" xfId="356" builtinId="9" hidden="1"/>
    <cellStyle name="Открывавшаяся гиперссылка" xfId="357" builtinId="9" hidden="1"/>
    <cellStyle name="Открывавшаяся гиперссылка" xfId="358" builtinId="9" hidden="1"/>
    <cellStyle name="Открывавшаяся гиперссылка" xfId="359" builtinId="9" hidden="1"/>
    <cellStyle name="Открывавшаяся гиперссылка" xfId="360" builtinId="9" hidden="1"/>
    <cellStyle name="Открывавшаяся гиперссылка" xfId="361" builtinId="9" hidden="1"/>
    <cellStyle name="Открывавшаяся гиперссылка" xfId="362" builtinId="9" hidden="1"/>
    <cellStyle name="Открывавшаяся гиперссылка" xfId="363" builtinId="9" hidden="1"/>
    <cellStyle name="Открывавшаяся гиперссылка" xfId="364" builtinId="9" hidden="1"/>
    <cellStyle name="Открывавшаяся гиперссылка" xfId="36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68" builtinId="9" hidden="1"/>
    <cellStyle name="Открывавшаяся гиперссылка" xfId="369" builtinId="9" hidden="1"/>
    <cellStyle name="Открывавшаяся гиперссылка" xfId="370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73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7" builtinId="9" hidden="1"/>
    <cellStyle name="Открывавшаяся гиперссылка" xfId="378" builtinId="9" hidden="1"/>
    <cellStyle name="Открывавшаяся гиперссылка" xfId="379" builtinId="9" hidden="1"/>
    <cellStyle name="Открывавшаяся гиперссылка" xfId="380" builtinId="9" hidden="1"/>
    <cellStyle name="Открывавшаяся гиперссылка" xfId="381" builtinId="9" hidden="1"/>
    <cellStyle name="Открывавшаяся гиперссылка" xfId="382" builtinId="9" hidden="1"/>
    <cellStyle name="Открывавшаяся гиперссылка" xfId="383" builtinId="9" hidden="1"/>
    <cellStyle name="Открывавшаяся гиперссылка" xfId="384" builtinId="9" hidden="1"/>
    <cellStyle name="Открывавшаяся гиперссылка" xfId="385" builtinId="9" hidden="1"/>
    <cellStyle name="Открывавшаяся гиперссылка" xfId="386" builtinId="9" hidden="1"/>
    <cellStyle name="Открывавшаяся гиперссылка" xfId="387" builtinId="9" hidden="1"/>
    <cellStyle name="Открывавшаяся гиперссылка" xfId="388" builtinId="9" hidden="1"/>
    <cellStyle name="Открывавшаяся гиперссылка" xfId="389" builtinId="9" hidden="1"/>
    <cellStyle name="Открывавшаяся гиперссылка" xfId="390" builtinId="9" hidden="1"/>
    <cellStyle name="Открывавшаяся гиперссылка" xfId="391" builtinId="9" hidden="1"/>
    <cellStyle name="Открывавшаяся гиперссылка" xfId="392" builtinId="9" hidden="1"/>
  </cellStyles>
  <dxfs count="0"/>
  <tableStyles count="0" defaultTableStyle="TableStyleMedium9" defaultPivotStyle="PivotStyleMedium4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hattomine.com/asic?utf8=%E2%9C%93&amp;sha256f=true&amp;factor%5Bsha256_hr%5D=1000&amp;factor%5Bsha256_p%5D=0&amp;factor%5Bscrypt_hash_rate%5D=100.0&amp;factor%5Bscrypt_power%5D=800.0&amp;factor%5Bx11_hr%5D=360000.0&amp;factor%5Bx11_p%5D=3000.0&amp;factor%5Bsia_hr%5D=730.0&amp;factor%5Bsia_p%5D=600.0&amp;factor%5Bqk_hr%5D=56000.0&amp;factor%5Bqk_p%5D=1600.0&amp;factor%5Bqb_hr%5D=56000.0&amp;factor%5Bqb_p%5D=1700.0&amp;factor%5Bmg_hr%5D=56.0&amp;factor%5Bmg_p%5D=700.0&amp;factor%5Bsk_hr%5D=28.0&amp;factor%5Bsk_p%5D=600.0&amp;factor%5Blbry_hr%5D=210.0&amp;factor%5Blbry_p%5D=3300.0&amp;factor%5Bbk14_hr%5D=29000.0&amp;factor%5Bbk14_p%5D=1470.0&amp;factor%5Bx11g_hr%5D=7.0&amp;factor%5Bx11g_p%5D=900.0&amp;factor%5Bcn_hr%5D=360.0&amp;factor%5Bcn_p%5D=720.0&amp;factor%5Beq_hr%5D=210.0&amp;factor%5Beq_p%5D=2330.0&amp;factor%5Blrev2_hr%5D=17.2&amp;factor%5Blrev2_p%5D=1470.0&amp;factor%5Bbcd_hr%5D=185.0&amp;factor%5Bbcd_p%5D=670.0&amp;factor%5Bl2z_hr%5D=62.0&amp;factor%5Bl2z_p%5D=670.0&amp;factor%5Bphi_hr%5D=310.0&amp;factor%5Bphi_p%5D=670.0&amp;factor%5Bkec_hr%5D=29.0&amp;factor%5Bkec_p%5D=430.0&amp;factor%5Bgro_hr%5D=56.0&amp;factor%5Bgro_p%5D=900.0&amp;factor%5Bcost%5D=0.05&amp;sort=Profitability24&amp;volume=0&amp;revenue=24h&amp;factor%5Bexchanges%5D%5B%5D=&amp;factor%5Bexchanges%5D%5B%5D=binance&amp;factor%5Bexchanges%5D%5B%5D=bitfinex&amp;factor%5Bexchanges%5D%5B%5D=bittrex&amp;factor%5Bexchanges%5D%5B%5D=cryptobridge&amp;factor%5Bexchanges%5D%5B%5D=exmo&amp;factor%5Bexchanges%5D%5B%5D=gate&amp;factor%5Bexchanges%5D%5B%5D=graviex&amp;factor%5Bexchanges%5D%5B%5D=hitbtc&amp;factor%5Bexchanges%5D%5B%5D=ogre&amp;factor%5Bexchanges%5D%5B%5D=poloniex&amp;factor%5Bexchanges%5D%5B%5D=stex&amp;dataset=&amp;commit=Calcu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0"/>
  <sheetViews>
    <sheetView showGridLines="0" tabSelected="1" topLeftCell="A4" zoomScale="81" zoomScaleNormal="95" zoomScalePageLayoutView="95" workbookViewId="0">
      <selection activeCell="H11" sqref="H11"/>
    </sheetView>
  </sheetViews>
  <sheetFormatPr baseColWidth="10" defaultColWidth="10.1640625" defaultRowHeight="15"/>
  <cols>
    <col min="1" max="1" width="7.1640625" style="1" customWidth="1"/>
    <col min="2" max="2" width="45.33203125" style="1" customWidth="1"/>
    <col min="3" max="6" width="16" style="1" customWidth="1"/>
    <col min="7" max="9" width="15.1640625" style="1" customWidth="1"/>
    <col min="10" max="10" width="12.5" style="1" customWidth="1"/>
    <col min="11" max="11" width="15.33203125" style="1" customWidth="1"/>
    <col min="12" max="12" width="24" style="1" customWidth="1"/>
    <col min="13" max="13" width="19.33203125" style="1" customWidth="1"/>
    <col min="14" max="16" width="19" style="1" customWidth="1"/>
    <col min="17" max="17" width="10.1640625" style="1"/>
    <col min="18" max="18" width="35" style="1" customWidth="1"/>
    <col min="19" max="19" width="12.1640625" style="1" customWidth="1"/>
    <col min="20" max="20" width="10.33203125" style="1" bestFit="1" customWidth="1"/>
    <col min="21" max="21" width="10.6640625" style="1" bestFit="1" customWidth="1"/>
    <col min="22" max="25" width="10.33203125" style="1" bestFit="1" customWidth="1"/>
    <col min="26" max="26" width="18.1640625" style="1" bestFit="1" customWidth="1"/>
    <col min="27" max="27" width="16" style="1" bestFit="1" customWidth="1"/>
    <col min="28" max="28" width="18.1640625" style="1" bestFit="1" customWidth="1"/>
    <col min="29" max="16384" width="10.1640625" style="1"/>
  </cols>
  <sheetData>
    <row r="2" spans="1:16" ht="30" customHeight="1">
      <c r="A2" s="2"/>
      <c r="B2" s="38" t="s">
        <v>70</v>
      </c>
    </row>
    <row r="3" spans="1:16" ht="30" customHeight="1">
      <c r="A3" s="2"/>
      <c r="B3" s="4"/>
    </row>
    <row r="4" spans="1:16" ht="30" customHeight="1">
      <c r="B4" s="44" t="s">
        <v>7</v>
      </c>
      <c r="C4" s="45" t="s">
        <v>0</v>
      </c>
      <c r="D4" s="12" t="s">
        <v>4</v>
      </c>
      <c r="E4" s="12" t="s">
        <v>2</v>
      </c>
      <c r="F4" s="12" t="s">
        <v>3</v>
      </c>
      <c r="G4" s="39" t="s">
        <v>58</v>
      </c>
      <c r="H4" s="40"/>
      <c r="I4" s="41"/>
      <c r="J4" s="12" t="s">
        <v>15</v>
      </c>
      <c r="K4" s="12" t="s">
        <v>16</v>
      </c>
      <c r="L4" s="42" t="s">
        <v>46</v>
      </c>
      <c r="M4" s="12" t="s">
        <v>21</v>
      </c>
      <c r="N4" s="12" t="s">
        <v>55</v>
      </c>
      <c r="O4" s="12" t="s">
        <v>53</v>
      </c>
      <c r="P4" s="12" t="s">
        <v>56</v>
      </c>
    </row>
    <row r="5" spans="1:16" ht="30" customHeight="1">
      <c r="B5" s="44"/>
      <c r="C5" s="46"/>
      <c r="D5" s="12" t="s">
        <v>5</v>
      </c>
      <c r="E5" s="12" t="s">
        <v>19</v>
      </c>
      <c r="F5" s="12" t="s">
        <v>17</v>
      </c>
      <c r="G5" s="6" t="s">
        <v>59</v>
      </c>
      <c r="H5" s="12" t="s">
        <v>60</v>
      </c>
      <c r="I5" s="12" t="s">
        <v>14</v>
      </c>
      <c r="J5" s="12" t="s">
        <v>17</v>
      </c>
      <c r="K5" s="12" t="s">
        <v>17</v>
      </c>
      <c r="L5" s="43"/>
      <c r="M5" s="12" t="s">
        <v>20</v>
      </c>
      <c r="N5" s="12" t="s">
        <v>18</v>
      </c>
      <c r="O5" s="12" t="s">
        <v>54</v>
      </c>
      <c r="P5" s="12" t="s">
        <v>57</v>
      </c>
    </row>
    <row r="6" spans="1:16" ht="19">
      <c r="B6" s="3" t="s">
        <v>37</v>
      </c>
      <c r="C6" s="7" t="s">
        <v>1</v>
      </c>
      <c r="D6" s="7">
        <v>50</v>
      </c>
      <c r="E6" s="7">
        <v>2385</v>
      </c>
      <c r="F6" s="8">
        <f>D6*$C$45*$C$46</f>
        <v>877.5</v>
      </c>
      <c r="G6" s="18">
        <v>304890.25</v>
      </c>
      <c r="H6" s="19">
        <v>0</v>
      </c>
      <c r="I6" s="19">
        <f t="shared" ref="I6:I40" si="0">G6+H6</f>
        <v>304890.25</v>
      </c>
      <c r="J6" s="11">
        <f t="shared" ref="J6:J40" si="1">$C$42*24*E6/1000</f>
        <v>200.34</v>
      </c>
      <c r="K6" s="11">
        <f t="shared" ref="K6:K40" si="2">F6-J6</f>
        <v>677.16</v>
      </c>
      <c r="L6" s="11">
        <f t="shared" ref="L6:L40" si="3">MIN(ROUNDDOWN($C$43/(E6/1000),0),ROUNDDOWN($C$44/I6,0))</f>
        <v>4</v>
      </c>
      <c r="M6" s="11">
        <f t="shared" ref="M6:M40" si="4">L6*K6*30</f>
        <v>81259.199999999997</v>
      </c>
      <c r="N6" s="17">
        <f t="shared" ref="N6:N40" si="5">I6/K6/30</f>
        <v>15.008282139130094</v>
      </c>
      <c r="O6" s="17">
        <f t="shared" ref="O6:O40" si="6">G6/D6</f>
        <v>6097.8050000000003</v>
      </c>
      <c r="P6" s="17">
        <f t="shared" ref="P6:P40" si="7">E6/D6</f>
        <v>47.7</v>
      </c>
    </row>
    <row r="7" spans="1:16" ht="19">
      <c r="B7" s="3" t="s">
        <v>26</v>
      </c>
      <c r="C7" s="7" t="s">
        <v>1</v>
      </c>
      <c r="D7" s="7">
        <v>50</v>
      </c>
      <c r="E7" s="7">
        <v>1975</v>
      </c>
      <c r="F7" s="8">
        <f t="shared" ref="F7:F40" si="8">D7*$C$45*$C$46</f>
        <v>877.5</v>
      </c>
      <c r="G7" s="18">
        <v>284235.65000000002</v>
      </c>
      <c r="H7" s="19">
        <v>0</v>
      </c>
      <c r="I7" s="19">
        <f t="shared" si="0"/>
        <v>284235.65000000002</v>
      </c>
      <c r="J7" s="11">
        <f t="shared" si="1"/>
        <v>165.9</v>
      </c>
      <c r="K7" s="11">
        <f t="shared" si="2"/>
        <v>711.6</v>
      </c>
      <c r="L7" s="11">
        <f t="shared" si="3"/>
        <v>5</v>
      </c>
      <c r="M7" s="11">
        <f t="shared" si="4"/>
        <v>106740</v>
      </c>
      <c r="N7" s="17">
        <f t="shared" si="5"/>
        <v>13.314392448941353</v>
      </c>
      <c r="O7" s="17">
        <f t="shared" si="6"/>
        <v>5684.7130000000006</v>
      </c>
      <c r="P7" s="17">
        <f t="shared" si="7"/>
        <v>39.5</v>
      </c>
    </row>
    <row r="8" spans="1:16" ht="19">
      <c r="B8" s="20" t="s">
        <v>6</v>
      </c>
      <c r="C8" s="21" t="s">
        <v>1</v>
      </c>
      <c r="D8" s="21">
        <v>15</v>
      </c>
      <c r="E8" s="21">
        <v>1700</v>
      </c>
      <c r="F8" s="22">
        <f>D8*$C$45*$C$46</f>
        <v>263.25000000000006</v>
      </c>
      <c r="G8" s="18">
        <v>53482.15</v>
      </c>
      <c r="H8" s="19">
        <v>4500</v>
      </c>
      <c r="I8" s="19">
        <f t="shared" si="0"/>
        <v>57982.15</v>
      </c>
      <c r="J8" s="23">
        <f t="shared" si="1"/>
        <v>142.80000000000001</v>
      </c>
      <c r="K8" s="23">
        <f t="shared" si="2"/>
        <v>120.45000000000005</v>
      </c>
      <c r="L8" s="23">
        <f t="shared" si="3"/>
        <v>25</v>
      </c>
      <c r="M8" s="11">
        <f t="shared" si="4"/>
        <v>90337.500000000029</v>
      </c>
      <c r="N8" s="17">
        <f t="shared" si="5"/>
        <v>16.045980351459797</v>
      </c>
      <c r="O8" s="17">
        <f t="shared" si="6"/>
        <v>3565.4766666666669</v>
      </c>
      <c r="P8" s="17">
        <f t="shared" si="7"/>
        <v>113.33333333333333</v>
      </c>
    </row>
    <row r="9" spans="1:16" ht="19">
      <c r="B9" s="3" t="s">
        <v>11</v>
      </c>
      <c r="C9" s="7" t="s">
        <v>1</v>
      </c>
      <c r="D9" s="7">
        <v>40</v>
      </c>
      <c r="E9" s="7">
        <v>2200</v>
      </c>
      <c r="F9" s="8">
        <f t="shared" si="8"/>
        <v>702</v>
      </c>
      <c r="G9" s="18">
        <v>205460.25</v>
      </c>
      <c r="H9" s="19">
        <v>0</v>
      </c>
      <c r="I9" s="19">
        <f t="shared" si="0"/>
        <v>205460.25</v>
      </c>
      <c r="J9" s="11">
        <f t="shared" si="1"/>
        <v>184.8</v>
      </c>
      <c r="K9" s="11">
        <f t="shared" si="2"/>
        <v>517.20000000000005</v>
      </c>
      <c r="L9" s="11">
        <f t="shared" si="3"/>
        <v>7</v>
      </c>
      <c r="M9" s="11">
        <f t="shared" si="4"/>
        <v>108612.00000000001</v>
      </c>
      <c r="N9" s="17">
        <f t="shared" si="5"/>
        <v>13.241831013147719</v>
      </c>
      <c r="O9" s="17">
        <f t="shared" si="6"/>
        <v>5136.5062500000004</v>
      </c>
      <c r="P9" s="17">
        <f t="shared" si="7"/>
        <v>55</v>
      </c>
    </row>
    <row r="10" spans="1:16" ht="19">
      <c r="B10" s="3" t="s">
        <v>36</v>
      </c>
      <c r="C10" s="7" t="s">
        <v>1</v>
      </c>
      <c r="D10" s="7">
        <v>54</v>
      </c>
      <c r="E10" s="7">
        <v>3360</v>
      </c>
      <c r="F10" s="8">
        <f t="shared" si="8"/>
        <v>947.70000000000016</v>
      </c>
      <c r="G10" s="18">
        <v>215413.15</v>
      </c>
      <c r="H10" s="19">
        <v>0</v>
      </c>
      <c r="I10" s="19">
        <f t="shared" si="0"/>
        <v>215413.15</v>
      </c>
      <c r="J10" s="11">
        <f t="shared" si="1"/>
        <v>282.24</v>
      </c>
      <c r="K10" s="11">
        <f t="shared" si="2"/>
        <v>665.46000000000015</v>
      </c>
      <c r="L10" s="11">
        <f t="shared" si="3"/>
        <v>6</v>
      </c>
      <c r="M10" s="11">
        <f t="shared" si="4"/>
        <v>119782.80000000003</v>
      </c>
      <c r="N10" s="17">
        <f t="shared" si="5"/>
        <v>10.790187739809053</v>
      </c>
      <c r="O10" s="17">
        <f t="shared" si="6"/>
        <v>3989.1324074074073</v>
      </c>
      <c r="P10" s="17">
        <f t="shared" si="7"/>
        <v>62.222222222222221</v>
      </c>
    </row>
    <row r="11" spans="1:16" ht="19">
      <c r="B11" s="3" t="s">
        <v>41</v>
      </c>
      <c r="C11" s="7" t="s">
        <v>1</v>
      </c>
      <c r="D11" s="7">
        <v>56</v>
      </c>
      <c r="E11" s="7">
        <v>3360</v>
      </c>
      <c r="F11" s="8">
        <f t="shared" si="8"/>
        <v>982.80000000000007</v>
      </c>
      <c r="G11" s="18">
        <v>217381.75</v>
      </c>
      <c r="H11" s="19">
        <v>0</v>
      </c>
      <c r="I11" s="19">
        <f t="shared" si="0"/>
        <v>217381.75</v>
      </c>
      <c r="J11" s="11">
        <f t="shared" si="1"/>
        <v>282.24</v>
      </c>
      <c r="K11" s="11">
        <f t="shared" si="2"/>
        <v>700.56000000000006</v>
      </c>
      <c r="L11" s="11">
        <f t="shared" si="3"/>
        <v>6</v>
      </c>
      <c r="M11" s="11">
        <f t="shared" si="4"/>
        <v>126100.80000000002</v>
      </c>
      <c r="N11" s="17">
        <f t="shared" si="5"/>
        <v>10.343237314909976</v>
      </c>
      <c r="O11" s="17">
        <f t="shared" si="6"/>
        <v>3881.8169642857142</v>
      </c>
      <c r="P11" s="17">
        <f t="shared" si="7"/>
        <v>60</v>
      </c>
    </row>
    <row r="12" spans="1:16" ht="19">
      <c r="B12" s="3" t="s">
        <v>34</v>
      </c>
      <c r="C12" s="7" t="s">
        <v>1</v>
      </c>
      <c r="D12" s="7">
        <v>65</v>
      </c>
      <c r="E12" s="7">
        <v>3360</v>
      </c>
      <c r="F12" s="8">
        <f t="shared" si="8"/>
        <v>1140.75</v>
      </c>
      <c r="G12" s="18">
        <v>273243.25</v>
      </c>
      <c r="H12" s="19">
        <v>0</v>
      </c>
      <c r="I12" s="19">
        <f t="shared" si="0"/>
        <v>273243.25</v>
      </c>
      <c r="J12" s="11">
        <f t="shared" si="1"/>
        <v>282.24</v>
      </c>
      <c r="K12" s="11">
        <f t="shared" si="2"/>
        <v>858.51</v>
      </c>
      <c r="L12" s="11">
        <f t="shared" si="3"/>
        <v>5</v>
      </c>
      <c r="M12" s="11">
        <f t="shared" si="4"/>
        <v>128776.5</v>
      </c>
      <c r="N12" s="17">
        <f t="shared" si="5"/>
        <v>10.609204707380618</v>
      </c>
      <c r="O12" s="17">
        <f t="shared" si="6"/>
        <v>4203.7423076923078</v>
      </c>
      <c r="P12" s="17">
        <f t="shared" si="7"/>
        <v>51.692307692307693</v>
      </c>
    </row>
    <row r="13" spans="1:16" ht="19">
      <c r="B13" s="3" t="s">
        <v>28</v>
      </c>
      <c r="C13" s="7" t="s">
        <v>1</v>
      </c>
      <c r="D13" s="7">
        <v>53</v>
      </c>
      <c r="E13" s="7">
        <v>2385</v>
      </c>
      <c r="F13" s="8">
        <f t="shared" si="8"/>
        <v>930.15</v>
      </c>
      <c r="G13" s="18">
        <v>231067.75</v>
      </c>
      <c r="H13" s="19">
        <v>0</v>
      </c>
      <c r="I13" s="19">
        <f t="shared" si="0"/>
        <v>231067.75</v>
      </c>
      <c r="J13" s="11">
        <f t="shared" si="1"/>
        <v>200.34</v>
      </c>
      <c r="K13" s="11">
        <f t="shared" si="2"/>
        <v>729.81</v>
      </c>
      <c r="L13" s="11">
        <f t="shared" si="3"/>
        <v>6</v>
      </c>
      <c r="M13" s="11">
        <f t="shared" si="4"/>
        <v>131365.79999999999</v>
      </c>
      <c r="N13" s="17">
        <f t="shared" si="5"/>
        <v>10.553785688512535</v>
      </c>
      <c r="O13" s="17">
        <f t="shared" si="6"/>
        <v>4359.7688679245284</v>
      </c>
      <c r="P13" s="17">
        <f t="shared" si="7"/>
        <v>45</v>
      </c>
    </row>
    <row r="14" spans="1:16" ht="19">
      <c r="B14" s="3" t="s">
        <v>35</v>
      </c>
      <c r="C14" s="7" t="s">
        <v>1</v>
      </c>
      <c r="D14" s="7">
        <v>52</v>
      </c>
      <c r="E14" s="7">
        <v>3360</v>
      </c>
      <c r="F14" s="8">
        <f t="shared" si="8"/>
        <v>912.6</v>
      </c>
      <c r="G14" s="18">
        <v>204585.85</v>
      </c>
      <c r="H14" s="19">
        <v>0</v>
      </c>
      <c r="I14" s="19">
        <f t="shared" si="0"/>
        <v>204585.85</v>
      </c>
      <c r="J14" s="11">
        <f t="shared" si="1"/>
        <v>282.24</v>
      </c>
      <c r="K14" s="11">
        <f t="shared" si="2"/>
        <v>630.36</v>
      </c>
      <c r="L14" s="11">
        <f t="shared" si="3"/>
        <v>7</v>
      </c>
      <c r="M14" s="11">
        <f t="shared" si="4"/>
        <v>132375.6</v>
      </c>
      <c r="N14" s="17">
        <f t="shared" si="5"/>
        <v>10.818466167481015</v>
      </c>
      <c r="O14" s="17">
        <f t="shared" si="6"/>
        <v>3934.3432692307692</v>
      </c>
      <c r="P14" s="17">
        <f t="shared" si="7"/>
        <v>64.615384615384613</v>
      </c>
    </row>
    <row r="15" spans="1:16" ht="19">
      <c r="B15" s="3" t="s">
        <v>33</v>
      </c>
      <c r="C15" s="7" t="s">
        <v>1</v>
      </c>
      <c r="D15" s="7">
        <v>68</v>
      </c>
      <c r="E15" s="7">
        <v>3360</v>
      </c>
      <c r="F15" s="8">
        <f t="shared" si="8"/>
        <v>1193.3999999999999</v>
      </c>
      <c r="G15" s="18">
        <v>290204.25</v>
      </c>
      <c r="H15" s="19">
        <v>0</v>
      </c>
      <c r="I15" s="19">
        <f t="shared" si="0"/>
        <v>290204.25</v>
      </c>
      <c r="J15" s="11">
        <f t="shared" si="1"/>
        <v>282.24</v>
      </c>
      <c r="K15" s="11">
        <f t="shared" si="2"/>
        <v>911.15999999999985</v>
      </c>
      <c r="L15" s="11">
        <f t="shared" si="3"/>
        <v>5</v>
      </c>
      <c r="M15" s="11">
        <f t="shared" si="4"/>
        <v>136673.99999999997</v>
      </c>
      <c r="N15" s="17">
        <f t="shared" si="5"/>
        <v>10.616658984152073</v>
      </c>
      <c r="O15" s="17">
        <f t="shared" si="6"/>
        <v>4267.7095588235297</v>
      </c>
      <c r="P15" s="17">
        <f t="shared" si="7"/>
        <v>49.411764705882355</v>
      </c>
    </row>
    <row r="16" spans="1:16" ht="19">
      <c r="B16" s="20" t="s">
        <v>47</v>
      </c>
      <c r="C16" s="21" t="s">
        <v>1</v>
      </c>
      <c r="D16" s="21">
        <v>37</v>
      </c>
      <c r="E16" s="21">
        <v>2442</v>
      </c>
      <c r="F16" s="22">
        <f t="shared" si="8"/>
        <v>649.35</v>
      </c>
      <c r="G16" s="18">
        <v>142500</v>
      </c>
      <c r="H16" s="19">
        <v>0</v>
      </c>
      <c r="I16" s="19">
        <f t="shared" si="0"/>
        <v>142500</v>
      </c>
      <c r="J16" s="23">
        <f t="shared" si="1"/>
        <v>205.12799999999999</v>
      </c>
      <c r="K16" s="23">
        <f t="shared" si="2"/>
        <v>444.22200000000004</v>
      </c>
      <c r="L16" s="23">
        <f t="shared" si="3"/>
        <v>10</v>
      </c>
      <c r="M16" s="11">
        <f t="shared" si="4"/>
        <v>133266.6</v>
      </c>
      <c r="N16" s="17">
        <f t="shared" si="5"/>
        <v>10.692851772312043</v>
      </c>
      <c r="O16" s="17">
        <f t="shared" si="6"/>
        <v>3851.3513513513512</v>
      </c>
      <c r="P16" s="17">
        <f t="shared" si="7"/>
        <v>66</v>
      </c>
    </row>
    <row r="17" spans="2:16" ht="20" customHeight="1">
      <c r="B17" s="3" t="s">
        <v>32</v>
      </c>
      <c r="C17" s="7" t="s">
        <v>1</v>
      </c>
      <c r="D17" s="7">
        <v>16</v>
      </c>
      <c r="E17" s="7">
        <v>1280</v>
      </c>
      <c r="F17" s="8">
        <f t="shared" si="8"/>
        <v>280.8</v>
      </c>
      <c r="G17" s="18">
        <v>50628.4</v>
      </c>
      <c r="H17" s="19">
        <v>3500</v>
      </c>
      <c r="I17" s="19">
        <f t="shared" si="0"/>
        <v>54128.4</v>
      </c>
      <c r="J17" s="11">
        <f t="shared" si="1"/>
        <v>107.52</v>
      </c>
      <c r="K17" s="11">
        <f t="shared" si="2"/>
        <v>173.28000000000003</v>
      </c>
      <c r="L17" s="11">
        <f t="shared" si="3"/>
        <v>27</v>
      </c>
      <c r="M17" s="11">
        <f t="shared" si="4"/>
        <v>140356.80000000002</v>
      </c>
      <c r="N17" s="17">
        <f t="shared" si="5"/>
        <v>10.412511542012926</v>
      </c>
      <c r="O17" s="17">
        <f t="shared" si="6"/>
        <v>3164.2750000000001</v>
      </c>
      <c r="P17" s="17">
        <f t="shared" si="7"/>
        <v>80</v>
      </c>
    </row>
    <row r="18" spans="2:16" ht="19">
      <c r="B18" s="3" t="s">
        <v>31</v>
      </c>
      <c r="C18" s="7" t="s">
        <v>1</v>
      </c>
      <c r="D18" s="7">
        <v>42</v>
      </c>
      <c r="E18" s="7">
        <v>2200</v>
      </c>
      <c r="F18" s="8">
        <f t="shared" si="8"/>
        <v>737.1</v>
      </c>
      <c r="G18" s="18">
        <v>162166.75</v>
      </c>
      <c r="H18" s="19">
        <v>0</v>
      </c>
      <c r="I18" s="19">
        <f t="shared" si="0"/>
        <v>162166.75</v>
      </c>
      <c r="J18" s="11">
        <f t="shared" si="1"/>
        <v>184.8</v>
      </c>
      <c r="K18" s="11">
        <f t="shared" si="2"/>
        <v>552.29999999999995</v>
      </c>
      <c r="L18" s="11">
        <f t="shared" si="3"/>
        <v>9</v>
      </c>
      <c r="M18" s="11">
        <f t="shared" si="4"/>
        <v>149121</v>
      </c>
      <c r="N18" s="17">
        <f t="shared" si="5"/>
        <v>9.7873589232904816</v>
      </c>
      <c r="O18" s="17">
        <f t="shared" si="6"/>
        <v>3861.1130952380954</v>
      </c>
      <c r="P18" s="17">
        <f t="shared" si="7"/>
        <v>52.38095238095238</v>
      </c>
    </row>
    <row r="19" spans="2:16" ht="19">
      <c r="B19" s="3" t="s">
        <v>29</v>
      </c>
      <c r="C19" s="7" t="s">
        <v>1</v>
      </c>
      <c r="D19" s="7">
        <v>50</v>
      </c>
      <c r="E19" s="7">
        <v>3100</v>
      </c>
      <c r="F19" s="8">
        <f t="shared" si="8"/>
        <v>877.5</v>
      </c>
      <c r="G19" s="18">
        <v>176978.35</v>
      </c>
      <c r="H19" s="19">
        <v>0</v>
      </c>
      <c r="I19" s="19">
        <f t="shared" si="0"/>
        <v>176978.35</v>
      </c>
      <c r="J19" s="11">
        <f t="shared" si="1"/>
        <v>260.39999999999998</v>
      </c>
      <c r="K19" s="11">
        <f t="shared" si="2"/>
        <v>617.1</v>
      </c>
      <c r="L19" s="11">
        <f t="shared" si="3"/>
        <v>8</v>
      </c>
      <c r="M19" s="11">
        <f t="shared" si="4"/>
        <v>148104</v>
      </c>
      <c r="N19" s="17">
        <f t="shared" si="5"/>
        <v>9.5596796845459941</v>
      </c>
      <c r="O19" s="17">
        <f t="shared" si="6"/>
        <v>3539.567</v>
      </c>
      <c r="P19" s="17">
        <f t="shared" si="7"/>
        <v>62</v>
      </c>
    </row>
    <row r="20" spans="2:16" ht="19">
      <c r="B20" s="3" t="s">
        <v>38</v>
      </c>
      <c r="C20" s="7" t="s">
        <v>1</v>
      </c>
      <c r="D20" s="7">
        <v>14</v>
      </c>
      <c r="E20" s="7">
        <v>1350</v>
      </c>
      <c r="F20" s="8">
        <f t="shared" si="8"/>
        <v>245.70000000000002</v>
      </c>
      <c r="G20" s="18">
        <v>39293.25</v>
      </c>
      <c r="H20" s="19">
        <v>3500</v>
      </c>
      <c r="I20" s="19">
        <f t="shared" si="0"/>
        <v>42793.25</v>
      </c>
      <c r="J20" s="11">
        <f t="shared" si="1"/>
        <v>113.4</v>
      </c>
      <c r="K20" s="11">
        <f t="shared" si="2"/>
        <v>132.30000000000001</v>
      </c>
      <c r="L20" s="11">
        <f t="shared" si="3"/>
        <v>35</v>
      </c>
      <c r="M20" s="11">
        <f t="shared" si="4"/>
        <v>138915</v>
      </c>
      <c r="N20" s="17">
        <f t="shared" si="5"/>
        <v>10.781872008062484</v>
      </c>
      <c r="O20" s="17">
        <f t="shared" si="6"/>
        <v>2806.6607142857142</v>
      </c>
      <c r="P20" s="17">
        <f t="shared" si="7"/>
        <v>96.428571428571431</v>
      </c>
    </row>
    <row r="21" spans="2:16" ht="19">
      <c r="B21" s="3" t="s">
        <v>30</v>
      </c>
      <c r="C21" s="7" t="s">
        <v>1</v>
      </c>
      <c r="D21" s="7">
        <v>14.5</v>
      </c>
      <c r="E21" s="7">
        <v>1350</v>
      </c>
      <c r="F21" s="8">
        <f t="shared" si="8"/>
        <v>254.47499999999999</v>
      </c>
      <c r="G21" s="18">
        <v>40277.550000000003</v>
      </c>
      <c r="H21" s="19">
        <v>3500</v>
      </c>
      <c r="I21" s="19">
        <f t="shared" si="0"/>
        <v>43777.55</v>
      </c>
      <c r="J21" s="11">
        <f t="shared" si="1"/>
        <v>113.4</v>
      </c>
      <c r="K21" s="11">
        <f t="shared" si="2"/>
        <v>141.07499999999999</v>
      </c>
      <c r="L21" s="11">
        <f t="shared" si="3"/>
        <v>34</v>
      </c>
      <c r="M21" s="11">
        <f t="shared" si="4"/>
        <v>143896.49999999997</v>
      </c>
      <c r="N21" s="17">
        <f t="shared" si="5"/>
        <v>10.343800578888301</v>
      </c>
      <c r="O21" s="17">
        <f t="shared" si="6"/>
        <v>2777.7620689655173</v>
      </c>
      <c r="P21" s="17">
        <f t="shared" si="7"/>
        <v>93.103448275862064</v>
      </c>
    </row>
    <row r="22" spans="2:16" ht="19">
      <c r="B22" s="3" t="s">
        <v>25</v>
      </c>
      <c r="C22" s="7" t="s">
        <v>1</v>
      </c>
      <c r="D22" s="7">
        <v>13.5</v>
      </c>
      <c r="E22" s="7">
        <v>1150</v>
      </c>
      <c r="F22" s="8">
        <f t="shared" si="8"/>
        <v>236.92500000000004</v>
      </c>
      <c r="G22" s="18">
        <v>37127.79</v>
      </c>
      <c r="H22" s="19">
        <v>3500</v>
      </c>
      <c r="I22" s="19">
        <f t="shared" si="0"/>
        <v>40627.79</v>
      </c>
      <c r="J22" s="11">
        <f t="shared" si="1"/>
        <v>96.6</v>
      </c>
      <c r="K22" s="11">
        <f t="shared" si="2"/>
        <v>140.32500000000005</v>
      </c>
      <c r="L22" s="11">
        <f t="shared" si="3"/>
        <v>36</v>
      </c>
      <c r="M22" s="11">
        <f t="shared" si="4"/>
        <v>151551.00000000006</v>
      </c>
      <c r="N22" s="17">
        <f t="shared" si="5"/>
        <v>9.6508795059088985</v>
      </c>
      <c r="O22" s="17">
        <f t="shared" si="6"/>
        <v>2750.2066666666669</v>
      </c>
      <c r="P22" s="17">
        <f t="shared" si="7"/>
        <v>85.18518518518519</v>
      </c>
    </row>
    <row r="23" spans="2:16" ht="19">
      <c r="B23" s="20" t="s">
        <v>48</v>
      </c>
      <c r="C23" s="21" t="s">
        <v>1</v>
      </c>
      <c r="D23" s="21">
        <v>37</v>
      </c>
      <c r="E23" s="21">
        <v>2442</v>
      </c>
      <c r="F23" s="22">
        <f t="shared" si="8"/>
        <v>649.35</v>
      </c>
      <c r="G23" s="18">
        <v>122500</v>
      </c>
      <c r="H23" s="19">
        <v>0</v>
      </c>
      <c r="I23" s="19">
        <f t="shared" si="0"/>
        <v>122500</v>
      </c>
      <c r="J23" s="23">
        <f t="shared" si="1"/>
        <v>205.12799999999999</v>
      </c>
      <c r="K23" s="23">
        <f t="shared" si="2"/>
        <v>444.22200000000004</v>
      </c>
      <c r="L23" s="23">
        <f t="shared" si="3"/>
        <v>12</v>
      </c>
      <c r="M23" s="11">
        <f t="shared" si="4"/>
        <v>159919.92000000001</v>
      </c>
      <c r="N23" s="17">
        <f t="shared" si="5"/>
        <v>9.1921006463735093</v>
      </c>
      <c r="O23" s="17">
        <f t="shared" si="6"/>
        <v>3310.8108108108108</v>
      </c>
      <c r="P23" s="17">
        <f t="shared" si="7"/>
        <v>66</v>
      </c>
    </row>
    <row r="24" spans="2:16" ht="19">
      <c r="B24" s="3" t="s">
        <v>10</v>
      </c>
      <c r="C24" s="7" t="s">
        <v>1</v>
      </c>
      <c r="D24" s="7">
        <v>14</v>
      </c>
      <c r="E24" s="7">
        <v>1150</v>
      </c>
      <c r="F24" s="8">
        <f t="shared" si="8"/>
        <v>245.70000000000002</v>
      </c>
      <c r="G24" s="18">
        <v>38316.800000000003</v>
      </c>
      <c r="H24" s="19">
        <v>3500</v>
      </c>
      <c r="I24" s="19">
        <f t="shared" si="0"/>
        <v>41816.800000000003</v>
      </c>
      <c r="J24" s="11">
        <f t="shared" si="1"/>
        <v>96.6</v>
      </c>
      <c r="K24" s="11">
        <f t="shared" si="2"/>
        <v>149.10000000000002</v>
      </c>
      <c r="L24" s="11">
        <f t="shared" si="3"/>
        <v>35</v>
      </c>
      <c r="M24" s="11">
        <f t="shared" si="4"/>
        <v>156555.00000000003</v>
      </c>
      <c r="N24" s="17">
        <f t="shared" si="5"/>
        <v>9.3487145092778885</v>
      </c>
      <c r="O24" s="17">
        <f t="shared" si="6"/>
        <v>2736.9142857142861</v>
      </c>
      <c r="P24" s="17">
        <f t="shared" si="7"/>
        <v>82.142857142857139</v>
      </c>
    </row>
    <row r="25" spans="2:16" ht="19">
      <c r="B25" s="3" t="s">
        <v>27</v>
      </c>
      <c r="C25" s="7" t="s">
        <v>1</v>
      </c>
      <c r="D25" s="7">
        <v>24</v>
      </c>
      <c r="E25" s="7">
        <v>3350</v>
      </c>
      <c r="F25" s="8">
        <f t="shared" si="8"/>
        <v>421.20000000000005</v>
      </c>
      <c r="G25" s="18">
        <v>35365.599999999999</v>
      </c>
      <c r="H25" s="19">
        <v>9000</v>
      </c>
      <c r="I25" s="19">
        <f t="shared" si="0"/>
        <v>44365.599999999999</v>
      </c>
      <c r="J25" s="11">
        <f t="shared" si="1"/>
        <v>281.39999999999998</v>
      </c>
      <c r="K25" s="11">
        <f t="shared" si="2"/>
        <v>139.80000000000007</v>
      </c>
      <c r="L25" s="11">
        <f t="shared" si="3"/>
        <v>33</v>
      </c>
      <c r="M25" s="11">
        <f t="shared" si="4"/>
        <v>138402.00000000006</v>
      </c>
      <c r="N25" s="17">
        <f t="shared" si="5"/>
        <v>10.57835002384358</v>
      </c>
      <c r="O25" s="17">
        <f t="shared" si="6"/>
        <v>1473.5666666666666</v>
      </c>
      <c r="P25" s="17">
        <f t="shared" si="7"/>
        <v>139.58333333333334</v>
      </c>
    </row>
    <row r="26" spans="2:16" ht="19">
      <c r="B26" s="3" t="s">
        <v>8</v>
      </c>
      <c r="C26" s="7" t="s">
        <v>1</v>
      </c>
      <c r="D26" s="7">
        <v>30</v>
      </c>
      <c r="E26" s="7">
        <v>2330</v>
      </c>
      <c r="F26" s="8">
        <f t="shared" si="8"/>
        <v>526.50000000000011</v>
      </c>
      <c r="G26" s="18">
        <v>83328.55</v>
      </c>
      <c r="H26" s="19">
        <v>0</v>
      </c>
      <c r="I26" s="19">
        <f t="shared" si="0"/>
        <v>83328.55</v>
      </c>
      <c r="J26" s="11">
        <f t="shared" si="1"/>
        <v>195.72</v>
      </c>
      <c r="K26" s="11">
        <f t="shared" si="2"/>
        <v>330.78000000000009</v>
      </c>
      <c r="L26" s="11">
        <f t="shared" si="3"/>
        <v>18</v>
      </c>
      <c r="M26" s="11">
        <f t="shared" si="4"/>
        <v>178621.20000000004</v>
      </c>
      <c r="N26" s="17">
        <f t="shared" si="5"/>
        <v>8.3971773787210005</v>
      </c>
      <c r="O26" s="17">
        <f t="shared" si="6"/>
        <v>2777.6183333333333</v>
      </c>
      <c r="P26" s="17">
        <f t="shared" si="7"/>
        <v>77.666666666666671</v>
      </c>
    </row>
    <row r="27" spans="2:16" ht="19">
      <c r="B27" s="3" t="s">
        <v>12</v>
      </c>
      <c r="C27" s="7" t="s">
        <v>1</v>
      </c>
      <c r="D27" s="7">
        <v>13.5</v>
      </c>
      <c r="E27" s="7">
        <v>1150</v>
      </c>
      <c r="F27" s="8">
        <f t="shared" si="8"/>
        <v>236.92500000000004</v>
      </c>
      <c r="G27" s="18">
        <v>31911</v>
      </c>
      <c r="H27" s="19">
        <v>3500</v>
      </c>
      <c r="I27" s="19">
        <f t="shared" si="0"/>
        <v>35411</v>
      </c>
      <c r="J27" s="11">
        <f t="shared" si="1"/>
        <v>96.6</v>
      </c>
      <c r="K27" s="11">
        <f t="shared" si="2"/>
        <v>140.32500000000005</v>
      </c>
      <c r="L27" s="11">
        <f t="shared" si="3"/>
        <v>42</v>
      </c>
      <c r="M27" s="11">
        <f t="shared" si="4"/>
        <v>176809.50000000006</v>
      </c>
      <c r="N27" s="17">
        <f t="shared" si="5"/>
        <v>8.411663400439453</v>
      </c>
      <c r="O27" s="17">
        <f t="shared" si="6"/>
        <v>2363.7777777777778</v>
      </c>
      <c r="P27" s="17">
        <f t="shared" si="7"/>
        <v>85.18518518518519</v>
      </c>
    </row>
    <row r="28" spans="2:16" ht="19">
      <c r="B28" s="3" t="s">
        <v>9</v>
      </c>
      <c r="C28" s="7" t="s">
        <v>1</v>
      </c>
      <c r="D28" s="7">
        <v>24</v>
      </c>
      <c r="E28" s="7">
        <v>2400</v>
      </c>
      <c r="F28" s="8">
        <f t="shared" si="8"/>
        <v>421.20000000000005</v>
      </c>
      <c r="G28" s="18">
        <v>56458.6</v>
      </c>
      <c r="H28" s="19">
        <v>0</v>
      </c>
      <c r="I28" s="19">
        <f t="shared" si="0"/>
        <v>56458.6</v>
      </c>
      <c r="J28" s="11">
        <f t="shared" si="1"/>
        <v>201.6</v>
      </c>
      <c r="K28" s="11">
        <f t="shared" si="2"/>
        <v>219.60000000000005</v>
      </c>
      <c r="L28" s="11">
        <f t="shared" si="3"/>
        <v>26</v>
      </c>
      <c r="M28" s="11">
        <f t="shared" si="4"/>
        <v>171288.00000000003</v>
      </c>
      <c r="N28" s="17">
        <f t="shared" si="5"/>
        <v>8.5699149969641741</v>
      </c>
      <c r="O28" s="17">
        <f t="shared" si="6"/>
        <v>2352.4416666666666</v>
      </c>
      <c r="P28" s="17">
        <f t="shared" si="7"/>
        <v>100</v>
      </c>
    </row>
    <row r="29" spans="2:16" ht="19">
      <c r="B29" s="3" t="s">
        <v>22</v>
      </c>
      <c r="C29" s="7" t="s">
        <v>1</v>
      </c>
      <c r="D29" s="7">
        <v>68</v>
      </c>
      <c r="E29" s="7">
        <v>3360</v>
      </c>
      <c r="F29" s="8">
        <f t="shared" si="8"/>
        <v>1193.3999999999999</v>
      </c>
      <c r="G29" s="18">
        <v>211460.25</v>
      </c>
      <c r="H29" s="19">
        <v>0</v>
      </c>
      <c r="I29" s="19">
        <f t="shared" si="0"/>
        <v>211460.25</v>
      </c>
      <c r="J29" s="11">
        <f t="shared" si="1"/>
        <v>282.24</v>
      </c>
      <c r="K29" s="11">
        <f t="shared" si="2"/>
        <v>911.15999999999985</v>
      </c>
      <c r="L29" s="11">
        <f t="shared" si="3"/>
        <v>7</v>
      </c>
      <c r="M29" s="11">
        <f t="shared" si="4"/>
        <v>191343.59999999998</v>
      </c>
      <c r="N29" s="17">
        <f t="shared" si="5"/>
        <v>7.7359355107774714</v>
      </c>
      <c r="O29" s="17">
        <f t="shared" si="6"/>
        <v>3109.7095588235293</v>
      </c>
      <c r="P29" s="17">
        <f t="shared" si="7"/>
        <v>49.411764705882355</v>
      </c>
    </row>
    <row r="30" spans="2:16" ht="19">
      <c r="B30" s="20" t="s">
        <v>49</v>
      </c>
      <c r="C30" s="21" t="s">
        <v>1</v>
      </c>
      <c r="D30" s="21">
        <v>37</v>
      </c>
      <c r="E30" s="21">
        <v>2442</v>
      </c>
      <c r="F30" s="22">
        <f t="shared" si="8"/>
        <v>649.35</v>
      </c>
      <c r="G30" s="18">
        <v>106000</v>
      </c>
      <c r="H30" s="19">
        <v>0</v>
      </c>
      <c r="I30" s="19">
        <f t="shared" si="0"/>
        <v>106000</v>
      </c>
      <c r="J30" s="23">
        <f t="shared" si="1"/>
        <v>205.12799999999999</v>
      </c>
      <c r="K30" s="23">
        <f t="shared" si="2"/>
        <v>444.22200000000004</v>
      </c>
      <c r="L30" s="23">
        <f t="shared" si="3"/>
        <v>14</v>
      </c>
      <c r="M30" s="11">
        <f t="shared" si="4"/>
        <v>186573.24</v>
      </c>
      <c r="N30" s="17">
        <f t="shared" si="5"/>
        <v>7.9539809674742203</v>
      </c>
      <c r="O30" s="17">
        <f t="shared" si="6"/>
        <v>2864.864864864865</v>
      </c>
      <c r="P30" s="17">
        <f t="shared" si="7"/>
        <v>66</v>
      </c>
    </row>
    <row r="31" spans="2:16" ht="19">
      <c r="B31" s="3" t="s">
        <v>42</v>
      </c>
      <c r="C31" s="7" t="s">
        <v>1</v>
      </c>
      <c r="D31" s="7">
        <v>56</v>
      </c>
      <c r="E31" s="7">
        <v>3360</v>
      </c>
      <c r="F31" s="8">
        <f t="shared" si="8"/>
        <v>982.80000000000007</v>
      </c>
      <c r="G31" s="18">
        <v>160245.25</v>
      </c>
      <c r="H31" s="19">
        <v>0</v>
      </c>
      <c r="I31" s="19">
        <f t="shared" si="0"/>
        <v>160245.25</v>
      </c>
      <c r="J31" s="11">
        <f t="shared" si="1"/>
        <v>282.24</v>
      </c>
      <c r="K31" s="11">
        <f t="shared" si="2"/>
        <v>700.56000000000006</v>
      </c>
      <c r="L31" s="11">
        <f t="shared" si="3"/>
        <v>9</v>
      </c>
      <c r="M31" s="11">
        <f t="shared" si="4"/>
        <v>189151.2</v>
      </c>
      <c r="N31" s="17">
        <f t="shared" si="5"/>
        <v>7.6246264892847622</v>
      </c>
      <c r="O31" s="17">
        <f t="shared" si="6"/>
        <v>2861.5223214285716</v>
      </c>
      <c r="P31" s="17">
        <f t="shared" si="7"/>
        <v>60</v>
      </c>
    </row>
    <row r="32" spans="2:16" ht="19">
      <c r="B32" s="3" t="s">
        <v>23</v>
      </c>
      <c r="C32" s="7" t="s">
        <v>1</v>
      </c>
      <c r="D32" s="7">
        <v>32</v>
      </c>
      <c r="E32" s="7">
        <v>3250</v>
      </c>
      <c r="F32" s="8">
        <f t="shared" si="8"/>
        <v>561.6</v>
      </c>
      <c r="G32" s="18">
        <v>65611.149999999994</v>
      </c>
      <c r="H32" s="19">
        <v>9000</v>
      </c>
      <c r="I32" s="19">
        <f t="shared" si="0"/>
        <v>74611.149999999994</v>
      </c>
      <c r="J32" s="11">
        <f t="shared" si="1"/>
        <v>273</v>
      </c>
      <c r="K32" s="11">
        <f t="shared" si="2"/>
        <v>288.60000000000002</v>
      </c>
      <c r="L32" s="11">
        <f t="shared" si="3"/>
        <v>20</v>
      </c>
      <c r="M32" s="11">
        <f t="shared" si="4"/>
        <v>173160</v>
      </c>
      <c r="N32" s="17">
        <f t="shared" si="5"/>
        <v>8.6175964425964402</v>
      </c>
      <c r="O32" s="17">
        <f t="shared" si="6"/>
        <v>2050.3484374999998</v>
      </c>
      <c r="P32" s="17">
        <f t="shared" si="7"/>
        <v>101.5625</v>
      </c>
    </row>
    <row r="33" spans="2:16" ht="19">
      <c r="B33" s="3" t="s">
        <v>40</v>
      </c>
      <c r="C33" s="7" t="s">
        <v>1</v>
      </c>
      <c r="D33" s="7">
        <v>30</v>
      </c>
      <c r="E33" s="7">
        <v>2330</v>
      </c>
      <c r="F33" s="8">
        <f t="shared" si="8"/>
        <v>526.50000000000011</v>
      </c>
      <c r="G33" s="18">
        <v>75454.149999999994</v>
      </c>
      <c r="H33" s="19">
        <v>0</v>
      </c>
      <c r="I33" s="19">
        <f t="shared" si="0"/>
        <v>75454.149999999994</v>
      </c>
      <c r="J33" s="11">
        <f t="shared" si="1"/>
        <v>195.72</v>
      </c>
      <c r="K33" s="11">
        <f t="shared" si="2"/>
        <v>330.78000000000009</v>
      </c>
      <c r="L33" s="11">
        <f t="shared" si="3"/>
        <v>19</v>
      </c>
      <c r="M33" s="11">
        <f t="shared" si="4"/>
        <v>188544.60000000003</v>
      </c>
      <c r="N33" s="17">
        <f t="shared" si="5"/>
        <v>7.6036590281556702</v>
      </c>
      <c r="O33" s="17">
        <f t="shared" si="6"/>
        <v>2515.1383333333333</v>
      </c>
      <c r="P33" s="17">
        <f t="shared" si="7"/>
        <v>77.666666666666671</v>
      </c>
    </row>
    <row r="34" spans="2:16" ht="19">
      <c r="B34" s="3" t="s">
        <v>39</v>
      </c>
      <c r="C34" s="7" t="s">
        <v>1</v>
      </c>
      <c r="D34" s="7">
        <v>11.5</v>
      </c>
      <c r="E34" s="7">
        <v>1400</v>
      </c>
      <c r="F34" s="8">
        <f t="shared" si="8"/>
        <v>201.82500000000002</v>
      </c>
      <c r="G34" s="18">
        <v>22068</v>
      </c>
      <c r="H34" s="19">
        <v>0</v>
      </c>
      <c r="I34" s="19">
        <f t="shared" si="0"/>
        <v>22068</v>
      </c>
      <c r="J34" s="11">
        <f t="shared" si="1"/>
        <v>117.6</v>
      </c>
      <c r="K34" s="11">
        <f t="shared" si="2"/>
        <v>84.225000000000023</v>
      </c>
      <c r="L34" s="11">
        <f t="shared" si="3"/>
        <v>67</v>
      </c>
      <c r="M34" s="11">
        <f t="shared" si="4"/>
        <v>169292.25000000006</v>
      </c>
      <c r="N34" s="17">
        <f t="shared" si="5"/>
        <v>8.7337488869100603</v>
      </c>
      <c r="O34" s="17">
        <f t="shared" si="6"/>
        <v>1918.9565217391305</v>
      </c>
      <c r="P34" s="17">
        <f t="shared" si="7"/>
        <v>121.73913043478261</v>
      </c>
    </row>
    <row r="35" spans="2:16" ht="19">
      <c r="B35" s="3" t="s">
        <v>24</v>
      </c>
      <c r="C35" s="7" t="s">
        <v>1</v>
      </c>
      <c r="D35" s="7">
        <v>18</v>
      </c>
      <c r="E35" s="7">
        <v>2010</v>
      </c>
      <c r="F35" s="8">
        <f t="shared" si="8"/>
        <v>315.90000000000003</v>
      </c>
      <c r="G35" s="18">
        <v>32500.5</v>
      </c>
      <c r="H35" s="19">
        <v>4500</v>
      </c>
      <c r="I35" s="19">
        <f t="shared" si="0"/>
        <v>37000.5</v>
      </c>
      <c r="J35" s="11">
        <f t="shared" si="1"/>
        <v>168.84</v>
      </c>
      <c r="K35" s="11">
        <f t="shared" si="2"/>
        <v>147.06000000000003</v>
      </c>
      <c r="L35" s="11">
        <f t="shared" si="3"/>
        <v>40</v>
      </c>
      <c r="M35" s="11">
        <f t="shared" si="4"/>
        <v>176472.00000000006</v>
      </c>
      <c r="N35" s="17">
        <f t="shared" si="5"/>
        <v>8.3867129062967471</v>
      </c>
      <c r="O35" s="17">
        <f t="shared" si="6"/>
        <v>1805.5833333333333</v>
      </c>
      <c r="P35" s="17">
        <f t="shared" si="7"/>
        <v>111.66666666666667</v>
      </c>
    </row>
    <row r="36" spans="2:16" ht="19">
      <c r="B36" s="20" t="s">
        <v>51</v>
      </c>
      <c r="C36" s="21" t="s">
        <v>1</v>
      </c>
      <c r="D36" s="21">
        <v>50</v>
      </c>
      <c r="E36" s="21">
        <v>3250</v>
      </c>
      <c r="F36" s="22">
        <f t="shared" si="8"/>
        <v>877.5</v>
      </c>
      <c r="G36" s="18">
        <v>134500</v>
      </c>
      <c r="H36" s="19">
        <v>0</v>
      </c>
      <c r="I36" s="19">
        <f t="shared" si="0"/>
        <v>134500</v>
      </c>
      <c r="J36" s="23">
        <f t="shared" si="1"/>
        <v>273</v>
      </c>
      <c r="K36" s="23">
        <f t="shared" si="2"/>
        <v>604.5</v>
      </c>
      <c r="L36" s="23">
        <f t="shared" si="3"/>
        <v>11</v>
      </c>
      <c r="M36" s="11">
        <f t="shared" si="4"/>
        <v>199485</v>
      </c>
      <c r="N36" s="17">
        <f t="shared" si="5"/>
        <v>7.4165977391783846</v>
      </c>
      <c r="O36" s="17">
        <f t="shared" si="6"/>
        <v>2690</v>
      </c>
      <c r="P36" s="17">
        <f t="shared" si="7"/>
        <v>65</v>
      </c>
    </row>
    <row r="37" spans="2:16" ht="19">
      <c r="B37" s="20" t="s">
        <v>50</v>
      </c>
      <c r="C37" s="21" t="s">
        <v>1</v>
      </c>
      <c r="D37" s="21">
        <v>37</v>
      </c>
      <c r="E37" s="21">
        <v>2442</v>
      </c>
      <c r="F37" s="22">
        <f t="shared" si="8"/>
        <v>649.35</v>
      </c>
      <c r="G37" s="18">
        <v>95500</v>
      </c>
      <c r="H37" s="19">
        <v>0</v>
      </c>
      <c r="I37" s="19">
        <f t="shared" si="0"/>
        <v>95500</v>
      </c>
      <c r="J37" s="23">
        <f t="shared" si="1"/>
        <v>205.12799999999999</v>
      </c>
      <c r="K37" s="23">
        <f t="shared" si="2"/>
        <v>444.22200000000004</v>
      </c>
      <c r="L37" s="23">
        <f t="shared" si="3"/>
        <v>15</v>
      </c>
      <c r="M37" s="11">
        <f t="shared" si="4"/>
        <v>199899.90000000002</v>
      </c>
      <c r="N37" s="17">
        <f t="shared" si="5"/>
        <v>7.1660866263564911</v>
      </c>
      <c r="O37" s="17">
        <f t="shared" si="6"/>
        <v>2581.0810810810813</v>
      </c>
      <c r="P37" s="17">
        <f t="shared" si="7"/>
        <v>66</v>
      </c>
    </row>
    <row r="38" spans="2:16" ht="19">
      <c r="B38" s="3" t="s">
        <v>13</v>
      </c>
      <c r="C38" s="7" t="s">
        <v>1</v>
      </c>
      <c r="D38" s="7">
        <v>46</v>
      </c>
      <c r="E38" s="7">
        <v>2100</v>
      </c>
      <c r="F38" s="8">
        <f t="shared" si="8"/>
        <v>807.30000000000007</v>
      </c>
      <c r="G38" s="18">
        <v>125873.25</v>
      </c>
      <c r="H38" s="19">
        <v>0</v>
      </c>
      <c r="I38" s="19">
        <f t="shared" si="0"/>
        <v>125873.25</v>
      </c>
      <c r="J38" s="11">
        <f t="shared" si="1"/>
        <v>176.4</v>
      </c>
      <c r="K38" s="11">
        <f t="shared" si="2"/>
        <v>630.90000000000009</v>
      </c>
      <c r="L38" s="11">
        <f t="shared" si="3"/>
        <v>11</v>
      </c>
      <c r="M38" s="11">
        <f t="shared" si="4"/>
        <v>208197.00000000006</v>
      </c>
      <c r="N38" s="17">
        <f t="shared" si="5"/>
        <v>6.6504596608020279</v>
      </c>
      <c r="O38" s="17">
        <f t="shared" si="6"/>
        <v>2736.375</v>
      </c>
      <c r="P38" s="17">
        <f t="shared" si="7"/>
        <v>45.652173913043477</v>
      </c>
    </row>
    <row r="39" spans="2:16" ht="19">
      <c r="B39" s="3" t="s">
        <v>62</v>
      </c>
      <c r="C39" s="7" t="s">
        <v>1</v>
      </c>
      <c r="D39" s="7">
        <v>23</v>
      </c>
      <c r="E39" s="7">
        <v>2450</v>
      </c>
      <c r="F39" s="8">
        <f t="shared" si="8"/>
        <v>403.65000000000003</v>
      </c>
      <c r="G39" s="18">
        <v>46409.45</v>
      </c>
      <c r="H39" s="19">
        <v>0</v>
      </c>
      <c r="I39" s="19">
        <f t="shared" si="0"/>
        <v>46409.45</v>
      </c>
      <c r="J39" s="11">
        <f t="shared" si="1"/>
        <v>205.8</v>
      </c>
      <c r="K39" s="11">
        <f t="shared" si="2"/>
        <v>197.85000000000002</v>
      </c>
      <c r="L39" s="11">
        <f t="shared" si="3"/>
        <v>32</v>
      </c>
      <c r="M39" s="11">
        <f t="shared" si="4"/>
        <v>189936.00000000003</v>
      </c>
      <c r="N39" s="17">
        <f t="shared" si="5"/>
        <v>7.8189621767332138</v>
      </c>
      <c r="O39" s="17">
        <f t="shared" si="6"/>
        <v>2017.8021739130434</v>
      </c>
      <c r="P39" s="17">
        <f t="shared" si="7"/>
        <v>106.52173913043478</v>
      </c>
    </row>
    <row r="40" spans="2:16" ht="19">
      <c r="B40" s="20" t="s">
        <v>52</v>
      </c>
      <c r="C40" s="21" t="s">
        <v>1</v>
      </c>
      <c r="D40" s="21">
        <v>50</v>
      </c>
      <c r="E40" s="21">
        <v>3250</v>
      </c>
      <c r="F40" s="22">
        <f t="shared" si="8"/>
        <v>877.5</v>
      </c>
      <c r="G40" s="18">
        <v>124900</v>
      </c>
      <c r="H40" s="19">
        <v>0</v>
      </c>
      <c r="I40" s="19">
        <f t="shared" si="0"/>
        <v>124900</v>
      </c>
      <c r="J40" s="23">
        <f t="shared" si="1"/>
        <v>273</v>
      </c>
      <c r="K40" s="23">
        <f t="shared" si="2"/>
        <v>604.5</v>
      </c>
      <c r="L40" s="23">
        <f t="shared" si="3"/>
        <v>12</v>
      </c>
      <c r="M40" s="11">
        <f t="shared" si="4"/>
        <v>217620</v>
      </c>
      <c r="N40" s="17">
        <f t="shared" si="5"/>
        <v>6.8872346291701128</v>
      </c>
      <c r="O40" s="17">
        <f t="shared" si="6"/>
        <v>2498</v>
      </c>
      <c r="P40" s="17">
        <f t="shared" si="7"/>
        <v>65</v>
      </c>
    </row>
    <row r="41" spans="2:16" ht="12" customHeight="1" thickBot="1">
      <c r="B41" s="5"/>
      <c r="I41" s="9"/>
      <c r="J41" s="9"/>
      <c r="K41" s="9"/>
      <c r="N41" s="2"/>
    </row>
    <row r="42" spans="2:16" s="13" customFormat="1" ht="30" customHeight="1">
      <c r="B42" s="16" t="s">
        <v>43</v>
      </c>
      <c r="C42" s="16">
        <v>3.5</v>
      </c>
      <c r="E42" s="34" t="s">
        <v>63</v>
      </c>
      <c r="F42" s="35"/>
      <c r="G42" s="35"/>
      <c r="H42" s="24"/>
      <c r="I42" s="24"/>
      <c r="J42" s="25"/>
      <c r="N42" s="14"/>
    </row>
    <row r="43" spans="2:16" s="13" customFormat="1" ht="30" customHeight="1">
      <c r="B43" s="16" t="s">
        <v>44</v>
      </c>
      <c r="C43" s="16">
        <v>500</v>
      </c>
      <c r="E43" s="32" t="s">
        <v>64</v>
      </c>
      <c r="F43" s="30"/>
      <c r="G43" s="30"/>
      <c r="H43" s="15"/>
      <c r="I43" s="15"/>
      <c r="J43" s="26"/>
      <c r="N43" s="14"/>
    </row>
    <row r="44" spans="2:16" s="13" customFormat="1" ht="30" customHeight="1">
      <c r="B44" s="16" t="s">
        <v>45</v>
      </c>
      <c r="C44" s="16">
        <v>1500000</v>
      </c>
      <c r="E44" s="32" t="s">
        <v>65</v>
      </c>
      <c r="F44" s="30"/>
      <c r="G44" s="30"/>
      <c r="H44" s="15"/>
      <c r="I44" s="15"/>
      <c r="J44" s="26"/>
      <c r="N44" s="14"/>
    </row>
    <row r="45" spans="2:16" ht="30" customHeight="1">
      <c r="B45" s="16" t="s">
        <v>61</v>
      </c>
      <c r="C45" s="16">
        <v>0.27</v>
      </c>
      <c r="E45" s="32" t="s">
        <v>66</v>
      </c>
      <c r="F45" s="36"/>
      <c r="G45" s="36"/>
      <c r="H45" s="31"/>
      <c r="I45" s="31"/>
      <c r="J45" s="33"/>
      <c r="N45" s="2"/>
    </row>
    <row r="46" spans="2:16" ht="30" customHeight="1" thickBot="1">
      <c r="B46" s="16" t="s">
        <v>71</v>
      </c>
      <c r="C46" s="16">
        <v>65</v>
      </c>
      <c r="E46" s="27" t="s">
        <v>68</v>
      </c>
      <c r="F46" s="37"/>
      <c r="G46" s="37"/>
      <c r="H46" s="28"/>
      <c r="I46" s="28"/>
      <c r="J46" s="29"/>
      <c r="N46" s="2"/>
    </row>
    <row r="47" spans="2:16" ht="25" customHeight="1">
      <c r="B47" s="15" t="s">
        <v>69</v>
      </c>
      <c r="N47" s="2"/>
    </row>
    <row r="48" spans="2:16" ht="18" customHeight="1">
      <c r="B48" s="10" t="s">
        <v>67</v>
      </c>
      <c r="N48" s="2"/>
    </row>
    <row r="49" spans="14:14" ht="18" customHeight="1">
      <c r="N49" s="2"/>
    </row>
    <row r="50" spans="14:14" ht="18" customHeight="1">
      <c r="N50" s="2"/>
    </row>
    <row r="51" spans="14:14" ht="18" customHeight="1">
      <c r="N51" s="2"/>
    </row>
    <row r="52" spans="14:14" ht="18" customHeight="1">
      <c r="N52" s="2"/>
    </row>
    <row r="53" spans="14:14" ht="18" customHeight="1">
      <c r="N53" s="2"/>
    </row>
    <row r="54" spans="14:14" ht="18" customHeight="1">
      <c r="N54" s="2"/>
    </row>
    <row r="55" spans="14:14" ht="12" customHeight="1">
      <c r="N55" s="2"/>
    </row>
    <row r="56" spans="14:14" ht="12" customHeight="1">
      <c r="N56" s="2"/>
    </row>
    <row r="57" spans="14:14" ht="12" customHeight="1">
      <c r="N57" s="2"/>
    </row>
    <row r="58" spans="14:14" ht="12" customHeight="1"/>
    <row r="59" spans="14:14" ht="12" customHeight="1"/>
    <row r="60" spans="14:14" ht="12" customHeight="1"/>
    <row r="61" spans="14:14" ht="12" customHeight="1"/>
    <row r="64" spans="14:14" ht="12" customHeight="1"/>
    <row r="65" ht="12" customHeight="1"/>
    <row r="66" ht="12" customHeight="1"/>
    <row r="70" ht="7" customHeight="1"/>
  </sheetData>
  <sortState xmlns:xlrd2="http://schemas.microsoft.com/office/spreadsheetml/2017/richdata2" ref="B6:P40">
    <sortCondition ref="M6:M40"/>
  </sortState>
  <mergeCells count="4">
    <mergeCell ref="G4:I4"/>
    <mergeCell ref="L4:L5"/>
    <mergeCell ref="B4:B5"/>
    <mergeCell ref="C4:C5"/>
  </mergeCells>
  <phoneticPr fontId="5" type="noConversion"/>
  <conditionalFormatting sqref="N6:N4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4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4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48" r:id="rId1" display="https://whattomine.com/asic?utf8=%E2%9C%93&amp;sha256f=true&amp;factor%5Bsha256_hr%5D=1000&amp;factor%5Bsha256_p%5D=0&amp;factor%5Bscrypt_hash_rate%5D=100.0&amp;factor%5Bscrypt_power%5D=800.0&amp;factor%5Bx11_hr%5D=360000.0&amp;factor%5Bx11_p%5D=3000.0&amp;factor%5Bsia_hr%5D=730.0&amp;factor%5Bsia_p%5D=600.0&amp;factor%5Bqk_hr%5D=56000.0&amp;factor%5Bqk_p%5D=1600.0&amp;factor%5Bqb_hr%5D=56000.0&amp;factor%5Bqb_p%5D=1700.0&amp;factor%5Bmg_hr%5D=56.0&amp;factor%5Bmg_p%5D=700.0&amp;factor%5Bsk_hr%5D=28.0&amp;factor%5Bsk_p%5D=600.0&amp;factor%5Blbry_hr%5D=210.0&amp;factor%5Blbry_p%5D=3300.0&amp;factor%5Bbk14_hr%5D=29000.0&amp;factor%5Bbk14_p%5D=1470.0&amp;factor%5Bx11g_hr%5D=7.0&amp;factor%5Bx11g_p%5D=900.0&amp;factor%5Bcn_hr%5D=360.0&amp;factor%5Bcn_p%5D=720.0&amp;factor%5Beq_hr%5D=210.0&amp;factor%5Beq_p%5D=2330.0&amp;factor%5Blrev2_hr%5D=17.2&amp;factor%5Blrev2_p%5D=1470.0&amp;factor%5Bbcd_hr%5D=185.0&amp;factor%5Bbcd_p%5D=670.0&amp;factor%5Bl2z_hr%5D=62.0&amp;factor%5Bl2z_p%5D=670.0&amp;factor%5Bphi_hr%5D=310.0&amp;factor%5Bphi_p%5D=670.0&amp;factor%5Bkec_hr%5D=29.0&amp;factor%5Bkec_p%5D=430.0&amp;factor%5Bgro_hr%5D=56.0&amp;factor%5Bgro_p%5D=900.0&amp;factor%5Bcost%5D=0.05&amp;sort=Profitability24&amp;volume=0&amp;revenue=24h&amp;factor%5Bexchanges%5D%5B%5D=&amp;factor%5Bexchanges%5D%5B%5D=binance&amp;factor%5Bexchanges%5D%5B%5D=bitfinex&amp;factor%5Bexchanges%5D%5B%5D=bittrex&amp;factor%5Bexchanges%5D%5B%5D=cryptobridge&amp;factor%5Bexchanges%5D%5B%5D=exmo&amp;factor%5Bexchanges%5D%5B%5D=gate&amp;factor%5Bexchanges%5D%5B%5D=graviex&amp;factor%5Bexchanges%5D%5B%5D=hitbtc&amp;factor%5Bexchanges%5D%5B%5D=ogre&amp;factor%5Bexchanges%5D%5B%5D=poloniex&amp;factor%5Bexchanges%5D%5B%5D=stex&amp;dataset=&amp;commit=Calculate" xr:uid="{DCE89823-79EA-EB42-8E95-8391CFCCD9CD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Bogdan Musk</cp:lastModifiedBy>
  <cp:lastPrinted>2019-03-22T09:41:54Z</cp:lastPrinted>
  <dcterms:created xsi:type="dcterms:W3CDTF">2018-11-21T21:25:20Z</dcterms:created>
  <dcterms:modified xsi:type="dcterms:W3CDTF">2019-08-17T11:35:24Z</dcterms:modified>
  <cp:category/>
</cp:coreProperties>
</file>